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6380" windowHeight="8130" tabRatio="500" activeTab="6"/>
  </bookViews>
  <sheets>
    <sheet name="титул" sheetId="1" r:id="rId1"/>
    <sheet name="раздел-1-1" sheetId="2" r:id="rId2"/>
    <sheet name="раздел-1-2" sheetId="3" r:id="rId3"/>
    <sheet name="раздел-1-3" sheetId="4" r:id="rId4"/>
    <sheet name="раздел-1-4" sheetId="5" r:id="rId5"/>
    <sheet name="раздел-1-5" sheetId="6" r:id="rId6"/>
    <sheet name="раздел-2" sheetId="7" r:id="rId7"/>
  </sheets>
  <definedNames>
    <definedName name="_xlnm.Print_Titles" localSheetId="1">'раздел-1-1'!$7:$7</definedName>
    <definedName name="_xlnm.Print_Titles" localSheetId="2">'раздел-1-2'!$5:$5</definedName>
    <definedName name="_xlnm.Print_Titles" localSheetId="3">'раздел-1-3'!$5:$5</definedName>
    <definedName name="_xlnm.Print_Titles" localSheetId="4">'раздел-1-4'!$5:$5</definedName>
    <definedName name="_xlnm.Print_Titles" localSheetId="5">'раздел-1-5'!$5:$5</definedName>
    <definedName name="_xlnm.Print_Titles" localSheetId="6">'раздел-2'!$5:$5</definedName>
    <definedName name="_xlnm.Print_Area" localSheetId="6">'раздел-2'!$A$1:$I$91</definedName>
  </definedNames>
  <calcPr calcId="1445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24" i="3" l="1"/>
  <c r="E56" i="3"/>
  <c r="G71" i="6" l="1"/>
  <c r="F71" i="6"/>
  <c r="E71" i="6"/>
  <c r="H67" i="6"/>
  <c r="G67" i="6"/>
  <c r="F67" i="6"/>
  <c r="E67" i="6"/>
  <c r="G75" i="5"/>
  <c r="F75" i="5"/>
  <c r="E75" i="5"/>
  <c r="H71" i="5"/>
  <c r="G71" i="5"/>
  <c r="F71" i="5"/>
  <c r="E71" i="5"/>
  <c r="G62" i="4"/>
  <c r="F62" i="4"/>
  <c r="E62" i="4"/>
  <c r="H58" i="4"/>
  <c r="G58" i="4"/>
  <c r="F58" i="4"/>
  <c r="E58" i="4"/>
  <c r="F19" i="7" l="1"/>
  <c r="E65" i="5" l="1"/>
  <c r="E10" i="5"/>
  <c r="E23" i="3" l="1"/>
  <c r="G62" i="7" l="1"/>
  <c r="H62" i="7" s="1"/>
  <c r="H36" i="7"/>
  <c r="G28" i="7"/>
  <c r="G31" i="7"/>
  <c r="G34" i="7"/>
  <c r="H31" i="7"/>
  <c r="F31" i="7"/>
  <c r="H30" i="7"/>
  <c r="E55" i="5"/>
  <c r="F26" i="7" s="1"/>
  <c r="F59" i="5"/>
  <c r="G59" i="5" s="1"/>
  <c r="F65" i="5" l="1"/>
  <c r="G65" i="5" l="1"/>
  <c r="G36" i="7"/>
  <c r="F55" i="7"/>
  <c r="F54" i="7"/>
  <c r="F53" i="7"/>
  <c r="F52" i="7"/>
  <c r="F51" i="7"/>
  <c r="F50" i="7"/>
  <c r="F49" i="7"/>
  <c r="F48" i="7"/>
  <c r="F47" i="7"/>
  <c r="F46" i="7"/>
  <c r="F45" i="7"/>
  <c r="F41" i="7"/>
  <c r="F40" i="7"/>
  <c r="F39" i="7"/>
  <c r="F38" i="7"/>
  <c r="F37" i="7"/>
  <c r="F36" i="7"/>
  <c r="F35" i="7"/>
  <c r="F34" i="7"/>
  <c r="F33" i="7"/>
  <c r="F32" i="7"/>
  <c r="F29" i="7"/>
  <c r="F28" i="7"/>
  <c r="F27" i="7"/>
  <c r="F59" i="7" s="1"/>
  <c r="F21" i="7"/>
  <c r="F20" i="7"/>
  <c r="E36" i="6"/>
  <c r="F37" i="6"/>
  <c r="F67" i="7" l="1"/>
  <c r="F65" i="7"/>
  <c r="E37" i="5"/>
  <c r="F73" i="7" l="1"/>
  <c r="F72" i="7"/>
  <c r="F71" i="7"/>
  <c r="F70" i="7"/>
  <c r="F69" i="7"/>
  <c r="F68" i="7"/>
  <c r="F66" i="7"/>
  <c r="F64" i="7"/>
  <c r="F61" i="7"/>
  <c r="F60" i="7"/>
  <c r="H28" i="7"/>
  <c r="H34" i="7"/>
  <c r="H55" i="7"/>
  <c r="G55" i="7"/>
  <c r="H54" i="7"/>
  <c r="G54" i="7"/>
  <c r="H53" i="7"/>
  <c r="G53" i="7"/>
  <c r="G52" i="7"/>
  <c r="H51" i="7"/>
  <c r="H50" i="7"/>
  <c r="G50" i="7"/>
  <c r="G49" i="7"/>
  <c r="H48" i="7"/>
  <c r="H47" i="7"/>
  <c r="G47" i="7"/>
  <c r="H46" i="7"/>
  <c r="G46" i="7"/>
  <c r="H45" i="7"/>
  <c r="G45" i="7"/>
  <c r="H18" i="7"/>
  <c r="G18" i="7"/>
  <c r="F18" i="7"/>
  <c r="G66" i="6"/>
  <c r="F66" i="6"/>
  <c r="G65" i="6"/>
  <c r="F65" i="6"/>
  <c r="G64" i="6"/>
  <c r="F64" i="6"/>
  <c r="G63" i="6"/>
  <c r="G62" i="6"/>
  <c r="G61" i="6"/>
  <c r="F61" i="6"/>
  <c r="G60" i="6"/>
  <c r="F59" i="6"/>
  <c r="G58" i="6"/>
  <c r="F58" i="6"/>
  <c r="G57" i="6"/>
  <c r="F57" i="6"/>
  <c r="G56" i="6"/>
  <c r="F56" i="6"/>
  <c r="F47" i="6"/>
  <c r="G47" i="6" s="1"/>
  <c r="F48" i="6"/>
  <c r="G48" i="6" s="1"/>
  <c r="F46" i="6"/>
  <c r="G46" i="6" s="1"/>
  <c r="G37" i="6"/>
  <c r="G36" i="6" s="1"/>
  <c r="F36" i="6"/>
  <c r="F35" i="6"/>
  <c r="G35" i="6" s="1"/>
  <c r="F34" i="6"/>
  <c r="G34" i="6" s="1"/>
  <c r="F33" i="6"/>
  <c r="G33" i="6" s="1"/>
  <c r="G10" i="6"/>
  <c r="F10" i="6"/>
  <c r="F48" i="5"/>
  <c r="G48" i="5" s="1"/>
  <c r="F46" i="5"/>
  <c r="G46" i="5" s="1"/>
  <c r="F70" i="5"/>
  <c r="F58" i="5"/>
  <c r="F61" i="5"/>
  <c r="F62" i="5"/>
  <c r="F64" i="5"/>
  <c r="F66" i="5"/>
  <c r="F67" i="5"/>
  <c r="F68" i="5"/>
  <c r="F69" i="5"/>
  <c r="F56" i="5"/>
  <c r="F25" i="7"/>
  <c r="F34" i="5"/>
  <c r="G34" i="5" s="1"/>
  <c r="F37" i="5"/>
  <c r="G37" i="5" s="1"/>
  <c r="E36" i="5"/>
  <c r="F33" i="5"/>
  <c r="F10" i="5"/>
  <c r="G61" i="5" l="1"/>
  <c r="G32" i="7"/>
  <c r="H32" i="7" s="1"/>
  <c r="G58" i="5"/>
  <c r="G29" i="7"/>
  <c r="H29" i="7" s="1"/>
  <c r="H61" i="7" s="1"/>
  <c r="G70" i="5"/>
  <c r="G41" i="7"/>
  <c r="H41" i="7" s="1"/>
  <c r="H73" i="7" s="1"/>
  <c r="G66" i="5"/>
  <c r="G37" i="7"/>
  <c r="H37" i="7" s="1"/>
  <c r="H69" i="7" s="1"/>
  <c r="G56" i="5"/>
  <c r="G27" i="7"/>
  <c r="H27" i="7" s="1"/>
  <c r="F55" i="5"/>
  <c r="G26" i="7" s="1"/>
  <c r="G25" i="7" s="1"/>
  <c r="G64" i="5"/>
  <c r="G35" i="7"/>
  <c r="H35" i="7" s="1"/>
  <c r="G69" i="5"/>
  <c r="G40" i="7"/>
  <c r="H40" i="7" s="1"/>
  <c r="H72" i="7" s="1"/>
  <c r="G68" i="5"/>
  <c r="G39" i="7"/>
  <c r="H39" i="7" s="1"/>
  <c r="G67" i="5"/>
  <c r="G38" i="7"/>
  <c r="H38" i="7" s="1"/>
  <c r="G62" i="5"/>
  <c r="G33" i="7"/>
  <c r="H33" i="7" s="1"/>
  <c r="H66" i="7"/>
  <c r="G68" i="7"/>
  <c r="H71" i="7"/>
  <c r="G71" i="7"/>
  <c r="H70" i="7"/>
  <c r="H67" i="7"/>
  <c r="H64" i="7"/>
  <c r="H60" i="7"/>
  <c r="H59" i="7"/>
  <c r="G66" i="7"/>
  <c r="G61" i="7"/>
  <c r="G60" i="7"/>
  <c r="G59" i="7"/>
  <c r="E55" i="6"/>
  <c r="E53" i="6" s="1"/>
  <c r="G33" i="5"/>
  <c r="G48" i="7"/>
  <c r="G64" i="7" s="1"/>
  <c r="F44" i="7"/>
  <c r="F58" i="7" s="1"/>
  <c r="F57" i="7" s="1"/>
  <c r="G51" i="7"/>
  <c r="G67" i="7" s="1"/>
  <c r="H49" i="7"/>
  <c r="H65" i="7" s="1"/>
  <c r="H52" i="7"/>
  <c r="H68" i="7" s="1"/>
  <c r="F62" i="6"/>
  <c r="G59" i="6"/>
  <c r="G55" i="6" s="1"/>
  <c r="G53" i="6" s="1"/>
  <c r="F60" i="6"/>
  <c r="F63" i="6"/>
  <c r="G10" i="5"/>
  <c r="G9" i="5" s="1"/>
  <c r="F55" i="3"/>
  <c r="G55" i="3"/>
  <c r="H55" i="3"/>
  <c r="E55" i="3"/>
  <c r="I76" i="7"/>
  <c r="H76" i="7"/>
  <c r="G76" i="7"/>
  <c r="F76" i="7"/>
  <c r="I57" i="7"/>
  <c r="I43" i="7"/>
  <c r="I25" i="7"/>
  <c r="I17" i="7"/>
  <c r="H17" i="7"/>
  <c r="G17" i="7"/>
  <c r="F17" i="7"/>
  <c r="I14" i="7"/>
  <c r="H14" i="7"/>
  <c r="G14" i="7"/>
  <c r="F14" i="7"/>
  <c r="I13" i="7"/>
  <c r="I6" i="7" s="1"/>
  <c r="H53" i="6"/>
  <c r="H31" i="6" s="1"/>
  <c r="G49" i="6"/>
  <c r="F49" i="6"/>
  <c r="E49" i="6"/>
  <c r="G45" i="6"/>
  <c r="F45" i="6"/>
  <c r="E45" i="6"/>
  <c r="G39" i="6"/>
  <c r="F39" i="6"/>
  <c r="E39" i="6"/>
  <c r="G32" i="6"/>
  <c r="E32" i="6"/>
  <c r="F32" i="6"/>
  <c r="H26" i="6"/>
  <c r="G26" i="6"/>
  <c r="F26" i="6"/>
  <c r="E26" i="6"/>
  <c r="H22" i="6"/>
  <c r="G22" i="6"/>
  <c r="F22" i="6"/>
  <c r="E22" i="6"/>
  <c r="H18" i="6"/>
  <c r="H8" i="6" s="1"/>
  <c r="G18" i="6"/>
  <c r="F18" i="6"/>
  <c r="E18" i="6"/>
  <c r="H15" i="6"/>
  <c r="G15" i="6"/>
  <c r="F15" i="6"/>
  <c r="E15" i="6"/>
  <c r="H12" i="6"/>
  <c r="G12" i="6"/>
  <c r="F12" i="6"/>
  <c r="E12" i="6"/>
  <c r="H9" i="6"/>
  <c r="G9" i="6"/>
  <c r="F9" i="6"/>
  <c r="E9" i="6"/>
  <c r="H53" i="5"/>
  <c r="H31" i="5" s="1"/>
  <c r="E53" i="5"/>
  <c r="G49" i="5"/>
  <c r="F49" i="5"/>
  <c r="E49" i="5"/>
  <c r="G45" i="5"/>
  <c r="F45" i="5"/>
  <c r="E45" i="5"/>
  <c r="G39" i="5"/>
  <c r="F39" i="5"/>
  <c r="E39" i="5"/>
  <c r="G36" i="5"/>
  <c r="F36" i="5"/>
  <c r="F32" i="5" s="1"/>
  <c r="E32" i="5"/>
  <c r="H26" i="5"/>
  <c r="G26" i="5"/>
  <c r="F26" i="5"/>
  <c r="E26" i="5"/>
  <c r="H22" i="5"/>
  <c r="G22" i="5"/>
  <c r="F22" i="5"/>
  <c r="E22" i="5"/>
  <c r="H18" i="5"/>
  <c r="G18" i="5"/>
  <c r="F18" i="5"/>
  <c r="E18" i="5"/>
  <c r="H15" i="5"/>
  <c r="G15" i="5"/>
  <c r="F15" i="5"/>
  <c r="E15" i="5"/>
  <c r="H12" i="5"/>
  <c r="G12" i="5"/>
  <c r="F12" i="5"/>
  <c r="E12" i="5"/>
  <c r="H9" i="5"/>
  <c r="H8" i="5" s="1"/>
  <c r="F9" i="5"/>
  <c r="E9" i="5"/>
  <c r="H53" i="4"/>
  <c r="H31" i="4" s="1"/>
  <c r="G53" i="4"/>
  <c r="E53" i="4"/>
  <c r="F53" i="4"/>
  <c r="G49" i="4"/>
  <c r="F49" i="4"/>
  <c r="E49" i="4"/>
  <c r="G45" i="4"/>
  <c r="F45" i="4"/>
  <c r="E45" i="4"/>
  <c r="G39" i="4"/>
  <c r="F39" i="4"/>
  <c r="E39" i="4"/>
  <c r="G36" i="4"/>
  <c r="G32" i="4" s="1"/>
  <c r="F36" i="4"/>
  <c r="F32" i="4" s="1"/>
  <c r="E36" i="4"/>
  <c r="E32" i="4" s="1"/>
  <c r="H26" i="4"/>
  <c r="G26" i="4"/>
  <c r="F26" i="4"/>
  <c r="E26" i="4"/>
  <c r="H22" i="4"/>
  <c r="G22" i="4"/>
  <c r="F22" i="4"/>
  <c r="E22" i="4"/>
  <c r="H18" i="4"/>
  <c r="G18" i="4"/>
  <c r="F18" i="4"/>
  <c r="E18" i="4"/>
  <c r="H15" i="4"/>
  <c r="G15" i="4"/>
  <c r="F15" i="4"/>
  <c r="E15" i="4"/>
  <c r="H12" i="4"/>
  <c r="G12" i="4"/>
  <c r="F12" i="4"/>
  <c r="E12" i="4"/>
  <c r="H9" i="4"/>
  <c r="G9" i="4"/>
  <c r="F9" i="4"/>
  <c r="E9" i="4"/>
  <c r="E8" i="4" s="1"/>
  <c r="H8" i="4"/>
  <c r="G8" i="4"/>
  <c r="G63" i="3"/>
  <c r="F63" i="3"/>
  <c r="E63" i="3"/>
  <c r="H59" i="3"/>
  <c r="G59" i="3"/>
  <c r="G53" i="3" s="1"/>
  <c r="F59" i="3"/>
  <c r="E59" i="3"/>
  <c r="G49" i="3"/>
  <c r="F49" i="3"/>
  <c r="E49" i="3"/>
  <c r="G45" i="3"/>
  <c r="F45" i="3"/>
  <c r="E45" i="3"/>
  <c r="G39" i="3"/>
  <c r="F39" i="3"/>
  <c r="E39" i="3"/>
  <c r="G36" i="3"/>
  <c r="G32" i="3" s="1"/>
  <c r="F36" i="3"/>
  <c r="E36" i="3"/>
  <c r="E32" i="3" s="1"/>
  <c r="F32" i="3"/>
  <c r="H26" i="3"/>
  <c r="G26" i="3"/>
  <c r="F26" i="3"/>
  <c r="E26" i="3"/>
  <c r="H22" i="3"/>
  <c r="G22" i="3"/>
  <c r="F22" i="3"/>
  <c r="E22" i="3"/>
  <c r="H18" i="3"/>
  <c r="G18" i="3"/>
  <c r="F18" i="3"/>
  <c r="E18" i="3"/>
  <c r="H15" i="3"/>
  <c r="G15" i="3"/>
  <c r="F15" i="3"/>
  <c r="E15" i="3"/>
  <c r="H12" i="3"/>
  <c r="G12" i="3"/>
  <c r="F12" i="3"/>
  <c r="E12" i="3"/>
  <c r="H9" i="3"/>
  <c r="H8" i="3" s="1"/>
  <c r="G9" i="3"/>
  <c r="G8" i="3" s="1"/>
  <c r="F9" i="3"/>
  <c r="E9" i="3"/>
  <c r="G66" i="2"/>
  <c r="F66" i="2"/>
  <c r="E66" i="2"/>
  <c r="H63" i="2"/>
  <c r="H56" i="2" s="1"/>
  <c r="H33" i="2" s="1"/>
  <c r="G63" i="2"/>
  <c r="G56" i="2" s="1"/>
  <c r="F63" i="2"/>
  <c r="F56" i="2" s="1"/>
  <c r="E63" i="2"/>
  <c r="E56" i="2" s="1"/>
  <c r="G52" i="2"/>
  <c r="F52" i="2"/>
  <c r="E52" i="2"/>
  <c r="G48" i="2"/>
  <c r="F48" i="2"/>
  <c r="E48" i="2"/>
  <c r="G41" i="2"/>
  <c r="F41" i="2"/>
  <c r="E41" i="2"/>
  <c r="G38" i="2"/>
  <c r="G34" i="2" s="1"/>
  <c r="F38" i="2"/>
  <c r="F34" i="2" s="1"/>
  <c r="E38" i="2"/>
  <c r="E34" i="2" s="1"/>
  <c r="H28" i="2"/>
  <c r="G28" i="2"/>
  <c r="F28" i="2"/>
  <c r="E28" i="2"/>
  <c r="H24" i="2"/>
  <c r="G24" i="2"/>
  <c r="F24" i="2"/>
  <c r="E24" i="2"/>
  <c r="H20" i="2"/>
  <c r="G20" i="2"/>
  <c r="F20" i="2"/>
  <c r="E20" i="2"/>
  <c r="H17" i="2"/>
  <c r="G17" i="2"/>
  <c r="F17" i="2"/>
  <c r="E17" i="2"/>
  <c r="H14" i="2"/>
  <c r="G14" i="2"/>
  <c r="F14" i="2"/>
  <c r="E14" i="2"/>
  <c r="H11" i="2"/>
  <c r="H10" i="2" s="1"/>
  <c r="G11" i="2"/>
  <c r="F11" i="2"/>
  <c r="E11" i="2"/>
  <c r="G10" i="2"/>
  <c r="F10" i="2"/>
  <c r="E10" i="2"/>
  <c r="H7" i="5" l="1"/>
  <c r="H7" i="4"/>
  <c r="H7" i="6"/>
  <c r="G72" i="7"/>
  <c r="G8" i="5"/>
  <c r="G70" i="7"/>
  <c r="G65" i="7"/>
  <c r="G32" i="5"/>
  <c r="G73" i="7"/>
  <c r="F8" i="4"/>
  <c r="F31" i="4"/>
  <c r="F7" i="4" s="1"/>
  <c r="E53" i="3"/>
  <c r="F53" i="3"/>
  <c r="F8" i="6"/>
  <c r="G8" i="6"/>
  <c r="F8" i="5"/>
  <c r="G69" i="7"/>
  <c r="G55" i="5"/>
  <c r="G53" i="5" s="1"/>
  <c r="H26" i="7" s="1"/>
  <c r="H25" i="7" s="1"/>
  <c r="E31" i="4"/>
  <c r="E7" i="4" s="1"/>
  <c r="G31" i="4"/>
  <c r="G7" i="4" s="1"/>
  <c r="F31" i="3"/>
  <c r="G31" i="3"/>
  <c r="G7" i="3" s="1"/>
  <c r="H53" i="3"/>
  <c r="H31" i="3" s="1"/>
  <c r="H7" i="3" s="1"/>
  <c r="F8" i="3"/>
  <c r="F33" i="2"/>
  <c r="F9" i="2" s="1"/>
  <c r="H9" i="2"/>
  <c r="G33" i="2"/>
  <c r="G9" i="2" s="1"/>
  <c r="E33" i="2"/>
  <c r="E9" i="2" s="1"/>
  <c r="E8" i="3"/>
  <c r="F53" i="5"/>
  <c r="F31" i="5" s="1"/>
  <c r="F43" i="7"/>
  <c r="F13" i="7" s="1"/>
  <c r="F6" i="7" s="1"/>
  <c r="F55" i="6"/>
  <c r="F53" i="6" s="1"/>
  <c r="F31" i="6" s="1"/>
  <c r="F7" i="6" s="1"/>
  <c r="E31" i="3"/>
  <c r="E31" i="5"/>
  <c r="G44" i="7"/>
  <c r="G43" i="7" s="1"/>
  <c r="G13" i="7" s="1"/>
  <c r="G6" i="7" s="1"/>
  <c r="H44" i="7"/>
  <c r="H43" i="7" s="1"/>
  <c r="G31" i="6"/>
  <c r="E31" i="6"/>
  <c r="H13" i="7" l="1"/>
  <c r="H6" i="7" s="1"/>
  <c r="F7" i="3"/>
  <c r="G7" i="6"/>
  <c r="F7" i="5"/>
  <c r="G31" i="5"/>
  <c r="G7" i="5" s="1"/>
  <c r="E7" i="3"/>
  <c r="H58" i="7"/>
  <c r="H57" i="7" s="1"/>
  <c r="G58" i="7"/>
  <c r="G57" i="7" s="1"/>
  <c r="E8" i="6"/>
  <c r="E7" i="6" s="1"/>
  <c r="E8" i="5"/>
  <c r="E7" i="5" s="1"/>
</calcChain>
</file>

<file path=xl/sharedStrings.xml><?xml version="1.0" encoding="utf-8"?>
<sst xmlns="http://schemas.openxmlformats.org/spreadsheetml/2006/main" count="746" uniqueCount="179">
  <si>
    <t>Утверждаю</t>
  </si>
  <si>
    <t>(наименование должности уполномоченного лица учреждения)</t>
  </si>
  <si>
    <t>(наименование государственного учреждения)</t>
  </si>
  <si>
    <t>(подпись)</t>
  </si>
  <si>
    <t>(расшифровка подписи)</t>
  </si>
  <si>
    <t>Коды</t>
  </si>
  <si>
    <t>Дата</t>
  </si>
  <si>
    <t>министерство здравоохранения Ставропольского края</t>
  </si>
  <si>
    <t>по Сводному реестру</t>
  </si>
  <si>
    <t>глава по БК</t>
  </si>
  <si>
    <t>ИНН</t>
  </si>
  <si>
    <t>КПП</t>
  </si>
  <si>
    <t>Единица измерения: рубли</t>
  </si>
  <si>
    <t>по ОКЕИ</t>
  </si>
  <si>
    <t>Раздел 1. Поступления и выплаты</t>
  </si>
  <si>
    <t>Субсидия на финансовое обеспечение выполнения государственного задания</t>
  </si>
  <si>
    <t>Наименование показателя</t>
  </si>
  <si>
    <t>Код строки</t>
  </si>
  <si>
    <t xml:space="preserve">Код по бюджетной классификации Российской Федерации </t>
  </si>
  <si>
    <t>Код КОСГУ</t>
  </si>
  <si>
    <t>Сумма</t>
  </si>
  <si>
    <t>на 20____ г. текущий финансовый год</t>
  </si>
  <si>
    <t>на 20____ г. первый год планового периода</t>
  </si>
  <si>
    <t>на 20____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</si>
  <si>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</si>
  <si>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</si>
  <si>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Х</t>
  </si>
  <si>
    <t>Остаток средств на конец текущего финансового года</t>
  </si>
  <si>
    <t>Доходы</t>
  </si>
  <si>
    <t>доходы от собственности, в том числе:</t>
  </si>
  <si>
    <t>доходы от оказания услуг, работ, компенсации затрат учреждений, в том числе:</t>
  </si>
  <si>
    <t>субсидии на финансовое обеспечение выполнения государственного задания за счет средств бюджета Ставропольского края</t>
  </si>
  <si>
    <t>доходы от штрафов, пеней, иных сумм принудительного изъятия, в том числе:</t>
  </si>
  <si>
    <t>безвозмездные денежные поступления, в том числе:</t>
  </si>
  <si>
    <t>целевые субсидии</t>
  </si>
  <si>
    <t>субсидии на осуществление капитальных вложений</t>
  </si>
  <si>
    <t>прочие доходы, в том числе:</t>
  </si>
  <si>
    <t>доходы от операций с активами, в том числе:</t>
  </si>
  <si>
    <t>прочие поступления, из них:</t>
  </si>
  <si>
    <t>увеличение остатков денежных средств за счет возврата дебиторской задолженности прошлых лет</t>
  </si>
  <si>
    <t>Расходы</t>
  </si>
  <si>
    <t>на выплаты персоналу, в том числе:</t>
  </si>
  <si>
    <t>оплата труда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</si>
  <si>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</si>
  <si>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</si>
  <si>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 том числе:</t>
  </si>
  <si>
    <t>на выплаты по оплате труда</t>
  </si>
  <si>
    <t>на иные выплаты работникам</t>
  </si>
  <si>
    <t>социальные и иные выплаты населению, в том числе:</t>
  </si>
  <si>
    <t>социальные выплаты гражданам, кроме публичных нормативных социальных выплат, из них:</t>
  </si>
  <si>
    <t>пособия, компенсации и иные социальные выплаты гражданам, кроме публичных нормативных обязательств</t>
  </si>
  <si>
    <t>приобретение товаров, работ, услуг в пользу граждан в целях их социального обеспечения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</si>
  <si>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</si>
  <si>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</si>
  <si>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иные выплаты населению</t>
  </si>
  <si>
    <t>уплата налогов, сборов и иных платежей, из них: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</si>
  <si>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</si>
  <si>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</si>
  <si>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</si>
  <si>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из них:</t>
  </si>
  <si>
    <t>гранты, предоставляемые бюджетным учреждениям</t>
  </si>
  <si>
    <t>гранты, предоставляемые другим организациям и физическим лицам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</si>
  <si>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</si>
  <si>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</si>
  <si>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расходы на закупку товаров, работ, услуг, в том числе:</t>
  </si>
  <si>
    <t>закупку товаров, работ, услуг в целях капитального ремонта государственного имущества</t>
  </si>
  <si>
    <t>прочую закупку товаров, работ и услуг, из них:</t>
  </si>
  <si>
    <t>капитальные вложения в объекты государственной собственности, в том числе:</t>
  </si>
  <si>
    <t>приобретение объектов недвижимого имущества государственными учреждениями</t>
  </si>
  <si>
    <t>строительство (реконструкция) объектов недвижимого имущества государственными учреждениями</t>
  </si>
  <si>
    <t>Выплаты, уменьшающие доход, в том числе:</t>
  </si>
  <si>
    <t>налог на прибыль</t>
  </si>
  <si>
    <t>налог на добавленную стоимость</t>
  </si>
  <si>
    <t>прочие налоги, уменьшающие доход</t>
  </si>
  <si>
    <t>Прочие выплаты, из них:</t>
  </si>
  <si>
    <t>возврат в бюджет средств субсидии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</si>
  <si>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</si>
  <si>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</si>
  <si>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</si>
  <si>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</si>
  <si>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Раздел 2. Сведения по выплатам на закупки товаров, работ, услуг</t>
  </si>
  <si>
    <t>№ п/п</t>
  </si>
  <si>
    <t>Коды строк</t>
  </si>
  <si>
    <t>Год начала закупки</t>
  </si>
  <si>
    <t>Код по бюджетной классификации Российской Федерации</t>
  </si>
  <si>
    <t>4.1</t>
  </si>
  <si>
    <t>1.</t>
  </si>
  <si>
    <t>Выплаты на закупку товаров, работ, услуг, в том числе:</t>
  </si>
  <si>
    <t>1.1.</t>
  </si>
  <si>
    <t>по контрактам (договорам), заключенным до начала текущего финансового года без применения норм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 (далее - Федеральный закон № 44-ФЗ) и Федерального закона от 18 июля 2011 г. № 223-ФЗ «О закупках товаров, работ, услуг отдельными видами юридических лиц» (далее - Федеральный закон № 223-ФЗ)</t>
  </si>
  <si>
    <t>1.2.</t>
  </si>
  <si>
    <t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</t>
  </si>
  <si>
    <t>1.3.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</si>
  <si>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223-ФЗ, в том числе:</t>
  </si>
  <si>
    <t>1.3.1.</t>
  </si>
  <si>
    <t>в соответствии с Федеральным законом № 44-ФЗ, из них:</t>
  </si>
  <si>
    <t>26310.1</t>
  </si>
  <si>
    <t>1.3.2.</t>
  </si>
  <si>
    <t>в соответствии с Федеральным законом № 223-ФЗ</t>
  </si>
  <si>
    <t>1.4.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</si>
  <si>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223-ФЗ, в том числе:</t>
  </si>
  <si>
    <t>1.4.1.</t>
  </si>
  <si>
    <t>за счет субсидий, предоставляемых на финансовое обеспечение выполнения государственного задания, в том числе:</t>
  </si>
  <si>
    <t>1.4.1.1.</t>
  </si>
  <si>
    <t>в соответствии с Федеральным законом № 44-ФЗ</t>
  </si>
  <si>
    <t>1.4.1.2.</t>
  </si>
  <si>
    <t>1.4.2.</t>
  </si>
  <si>
    <t>за счет субсидий, предоставляемых в соответствии с абзацем вторым пункта 1 статьи 78.1 Бюджетного кодекса Российской Федерации, в том числе:</t>
  </si>
  <si>
    <t>1.4.2.1.</t>
  </si>
  <si>
    <t>26421.1</t>
  </si>
  <si>
    <t>1.4.2.2.</t>
  </si>
  <si>
    <t>1.4.3.</t>
  </si>
  <si>
    <t>за счет субсидий, предоставляемых на осуществление капитальных вложений, из них:</t>
  </si>
  <si>
    <t>26430.1</t>
  </si>
  <si>
    <t>1.4.4.</t>
  </si>
  <si>
    <t>за счет средств обязательного медицинского страхования</t>
  </si>
  <si>
    <t>1.4.4.1.</t>
  </si>
  <si>
    <t>1.4.4.2.</t>
  </si>
  <si>
    <t>1.4.5.</t>
  </si>
  <si>
    <t>за счет прочих источников финансового обеспечения</t>
  </si>
  <si>
    <t>1.4.5.1.</t>
  </si>
  <si>
    <t>1.4.5.2.</t>
  </si>
  <si>
    <t>2.</t>
  </si>
  <si>
    <t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закупки, в том числе:</t>
  </si>
  <si>
    <t>2.1.</t>
  </si>
  <si>
    <t>по году начала закупки</t>
  </si>
  <si>
    <t>2.2.</t>
  </si>
  <si>
    <t>2.3.</t>
  </si>
  <si>
    <t>3.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</si>
  <si>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закупки, в том числе:</t>
  </si>
  <si>
    <t>3.1.</t>
  </si>
  <si>
    <t>3.2.</t>
  </si>
  <si>
    <t>3.3.</t>
  </si>
  <si>
    <t>Руководитель учреждения</t>
  </si>
  <si>
    <t>(должность)</t>
  </si>
  <si>
    <t>Исполнитель</t>
  </si>
  <si>
    <t>(фамилия, инициалы)</t>
  </si>
  <si>
    <t>(телефон)</t>
  </si>
  <si>
    <t>Государственное бюджетное  учреждение здравоохранения Ставропольского края "Пятигорский межрайонный онкологический диспансер"</t>
  </si>
  <si>
    <t>Главный врач</t>
  </si>
  <si>
    <t>ГБУЗ СК "Пятигорский межрайонный онкологический диспансер"</t>
  </si>
  <si>
    <t>Чистяков В.М.</t>
  </si>
  <si>
    <t>Работы,услуги по содержанию имуществом</t>
  </si>
  <si>
    <t>Прочие работы, услуги</t>
  </si>
  <si>
    <t>Увеличение стоимости основных средств</t>
  </si>
  <si>
    <t>доходы от оказания услуг обязательного медицинского страхования</t>
  </si>
  <si>
    <t>Услуги связи</t>
  </si>
  <si>
    <t>Транспортные услуги</t>
  </si>
  <si>
    <t>Коммунальные услуги</t>
  </si>
  <si>
    <t>Страхование</t>
  </si>
  <si>
    <t>Медикаменты, перевязочные средства и прочие лечебные расходы</t>
  </si>
  <si>
    <t>Продукты питания</t>
  </si>
  <si>
    <t>Стоимость горюче-смазочных материалов</t>
  </si>
  <si>
    <t>264А</t>
  </si>
  <si>
    <t>Мягкий инвентарь</t>
  </si>
  <si>
    <t>264Б</t>
  </si>
  <si>
    <t>Увеличение стоимости прочих материалов</t>
  </si>
  <si>
    <t>264В</t>
  </si>
  <si>
    <t>Увеличение стоимости прочих материальных запасов однократного применения</t>
  </si>
  <si>
    <t>264Г</t>
  </si>
  <si>
    <t>Заместитель главного врача по экономическим вопросам</t>
  </si>
  <si>
    <t>Арутюнян Л.М.</t>
  </si>
  <si>
    <t>8-879-3-33-51-61</t>
  </si>
  <si>
    <t>26421.2</t>
  </si>
  <si>
    <t>26421.3</t>
  </si>
  <si>
    <t>План финансово-хозяйственной деятельности на 2021 г. и плановый период 2022 и 2023 годов</t>
  </si>
  <si>
    <t xml:space="preserve"> </t>
  </si>
  <si>
    <r>
      <t xml:space="preserve">на </t>
    </r>
    <r>
      <rPr>
        <u/>
        <sz val="12"/>
        <rFont val="Times New Roman"/>
        <family val="1"/>
        <charset val="204"/>
      </rPr>
      <t>2021 г.</t>
    </r>
    <r>
      <rPr>
        <sz val="12"/>
        <rFont val="Times New Roman"/>
        <family val="1"/>
        <charset val="204"/>
      </rPr>
      <t xml:space="preserve"> текущий финансовый год</t>
    </r>
  </si>
  <si>
    <r>
      <t xml:space="preserve">на </t>
    </r>
    <r>
      <rPr>
        <u/>
        <sz val="12"/>
        <rFont val="Times New Roman"/>
        <family val="1"/>
        <charset val="204"/>
      </rPr>
      <t>2022 г</t>
    </r>
    <r>
      <rPr>
        <sz val="12"/>
        <rFont val="Times New Roman"/>
        <family val="1"/>
        <charset val="204"/>
      </rPr>
      <t>. первый год планового периода</t>
    </r>
  </si>
  <si>
    <r>
      <t>на</t>
    </r>
    <r>
      <rPr>
        <u/>
        <sz val="12"/>
        <rFont val="Times New Roman"/>
        <family val="1"/>
        <charset val="204"/>
      </rPr>
      <t xml:space="preserve"> 2023 г.</t>
    </r>
    <r>
      <rPr>
        <sz val="12"/>
        <rFont val="Times New Roman"/>
        <family val="1"/>
        <charset val="204"/>
      </rPr>
      <t xml:space="preserve"> второй год планового периода</t>
    </r>
  </si>
  <si>
    <t>264Д</t>
  </si>
  <si>
    <t>Арендная плата за пользованием имуществом</t>
  </si>
  <si>
    <t>«30» июня 2021 г.</t>
  </si>
  <si>
    <t>от «30» июня 2021г.</t>
  </si>
  <si>
    <t>«30» июня 2021г.</t>
  </si>
  <si>
    <t>социальное обеспечение детей-сирот и детей, оставшихся без попечения родителей</t>
  </si>
  <si>
    <t>социальные выплаты гражданам, кроме публичных нормативных обязательств, из них: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</si>
  <si>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</si>
  <si>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закупку энергетических ресурсов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</si>
</sst>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0"/>
    <numFmt numFmtId="165" formatCode="000"/>
    <numFmt numFmtId="166" formatCode="0000"/>
    <numFmt numFmtId="167" formatCode="dd/mm/yy"/>
  </numFmts>
  <fonts count="6" x14ac:knownFonts="1"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right" vertical="top" wrapText="1"/>
    </xf>
    <xf numFmtId="0" fontId="1" fillId="0" borderId="2" xfId="0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165" fontId="1" fillId="0" borderId="2" xfId="0" applyNumberFormat="1" applyFont="1" applyBorder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166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/>
    <xf numFmtId="4" fontId="3" fillId="0" borderId="2" xfId="0" applyNumberFormat="1" applyFont="1" applyBorder="1" applyAlignment="1">
      <alignment horizontal="center"/>
    </xf>
    <xf numFmtId="167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 vertical="top"/>
    </xf>
    <xf numFmtId="0" fontId="3" fillId="0" borderId="2" xfId="0" applyFont="1" applyFill="1" applyBorder="1" applyAlignment="1">
      <alignment horizontal="center" wrapText="1"/>
    </xf>
    <xf numFmtId="4" fontId="3" fillId="0" borderId="2" xfId="0" applyNumberFormat="1" applyFont="1" applyFill="1" applyBorder="1"/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166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right"/>
    </xf>
    <xf numFmtId="0" fontId="3" fillId="0" borderId="0" xfId="0" applyFont="1" applyFill="1"/>
    <xf numFmtId="0" fontId="0" fillId="0" borderId="0" xfId="0" applyFill="1"/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/>
    </xf>
    <xf numFmtId="4" fontId="3" fillId="2" borderId="2" xfId="0" applyNumberFormat="1" applyFont="1" applyFill="1" applyBorder="1"/>
    <xf numFmtId="0" fontId="5" fillId="0" borderId="0" xfId="0" applyFont="1"/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4" fontId="3" fillId="0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22"/>
  <sheetViews>
    <sheetView zoomScaleNormal="100" workbookViewId="0">
      <selection activeCell="A5" sqref="A5"/>
    </sheetView>
  </sheetViews>
  <sheetFormatPr defaultColWidth="11.5703125" defaultRowHeight="18.75" x14ac:dyDescent="0.2"/>
  <cols>
    <col min="1" max="1" width="62.5703125" style="1" customWidth="1"/>
    <col min="2" max="2" width="28" style="1" customWidth="1"/>
    <col min="3" max="3" width="22.85546875" style="1" customWidth="1"/>
    <col min="4" max="4" width="14.140625" style="1" customWidth="1"/>
    <col min="5" max="64" width="11.5703125" style="1"/>
  </cols>
  <sheetData>
    <row r="1" spans="1:64" x14ac:dyDescent="0.2">
      <c r="A1" s="2"/>
      <c r="B1" s="47" t="s">
        <v>0</v>
      </c>
      <c r="C1" s="47"/>
      <c r="D1" s="47"/>
      <c r="F1" s="4"/>
      <c r="G1" s="2"/>
    </row>
    <row r="2" spans="1:64" x14ac:dyDescent="0.2">
      <c r="A2" s="2"/>
      <c r="F2" s="4"/>
      <c r="G2" s="2"/>
    </row>
    <row r="3" spans="1:64" x14ac:dyDescent="0.2">
      <c r="A3" s="2"/>
      <c r="B3" s="43" t="s">
        <v>139</v>
      </c>
      <c r="C3" s="43"/>
      <c r="D3" s="43"/>
      <c r="F3" s="4"/>
      <c r="G3" s="2"/>
    </row>
    <row r="4" spans="1:64" ht="12.75" x14ac:dyDescent="0.2">
      <c r="A4" s="2"/>
      <c r="B4" s="44" t="s">
        <v>1</v>
      </c>
      <c r="C4" s="44"/>
      <c r="D4" s="44"/>
      <c r="E4" s="2"/>
      <c r="F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34.15" customHeight="1" x14ac:dyDescent="0.2">
      <c r="A5" s="2"/>
      <c r="B5" s="48" t="s">
        <v>140</v>
      </c>
      <c r="C5" s="48"/>
      <c r="D5" s="48"/>
      <c r="F5" s="4"/>
      <c r="G5" s="2"/>
    </row>
    <row r="6" spans="1:64" ht="12.75" x14ac:dyDescent="0.2">
      <c r="A6" s="2"/>
      <c r="B6" s="44" t="s">
        <v>2</v>
      </c>
      <c r="C6" s="44"/>
      <c r="D6" s="44"/>
      <c r="E6" s="2"/>
      <c r="F6" s="4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x14ac:dyDescent="0.2">
      <c r="A7" s="2"/>
      <c r="F7" s="4"/>
      <c r="G7" s="2"/>
    </row>
    <row r="8" spans="1:64" x14ac:dyDescent="0.2">
      <c r="A8" s="2"/>
      <c r="B8" s="6"/>
      <c r="C8" s="43" t="s">
        <v>141</v>
      </c>
      <c r="D8" s="43"/>
      <c r="F8" s="4"/>
      <c r="G8" s="2"/>
    </row>
    <row r="9" spans="1:64" ht="12.75" x14ac:dyDescent="0.2">
      <c r="A9" s="2"/>
      <c r="B9" s="5" t="s">
        <v>3</v>
      </c>
      <c r="C9" s="44" t="s">
        <v>4</v>
      </c>
      <c r="D9" s="44"/>
      <c r="E9" s="4"/>
      <c r="F9" s="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4" x14ac:dyDescent="0.2">
      <c r="A10" s="2"/>
      <c r="F10" s="4"/>
      <c r="G10" s="2"/>
    </row>
    <row r="11" spans="1:64" x14ac:dyDescent="0.2">
      <c r="A11" s="2"/>
      <c r="B11" s="45" t="s">
        <v>172</v>
      </c>
      <c r="C11" s="45"/>
      <c r="D11" s="45"/>
      <c r="F11" s="4"/>
      <c r="G11" s="2"/>
    </row>
    <row r="14" spans="1:64" ht="17.45" customHeight="1" x14ac:dyDescent="0.2">
      <c r="A14" s="46" t="s">
        <v>165</v>
      </c>
      <c r="B14" s="46"/>
      <c r="C14" s="46"/>
      <c r="D14" s="46"/>
    </row>
    <row r="15" spans="1:64" x14ac:dyDescent="0.2">
      <c r="D15" s="3" t="s">
        <v>5</v>
      </c>
    </row>
    <row r="16" spans="1:64" x14ac:dyDescent="0.2">
      <c r="A16" s="47" t="s">
        <v>173</v>
      </c>
      <c r="B16" s="47"/>
      <c r="C16" s="7" t="s">
        <v>6</v>
      </c>
      <c r="D16" s="26">
        <v>44104</v>
      </c>
    </row>
    <row r="17" spans="1:7" ht="17.45" customHeight="1" x14ac:dyDescent="0.2">
      <c r="A17" s="42" t="s">
        <v>7</v>
      </c>
      <c r="B17" s="42"/>
      <c r="C17" s="7" t="s">
        <v>8</v>
      </c>
      <c r="D17" s="9">
        <v>7200010</v>
      </c>
    </row>
    <row r="18" spans="1:7" x14ac:dyDescent="0.2">
      <c r="A18" s="42"/>
      <c r="B18" s="42"/>
      <c r="C18" s="7" t="s">
        <v>9</v>
      </c>
      <c r="D18" s="10">
        <v>45</v>
      </c>
    </row>
    <row r="19" spans="1:7" ht="17.45" customHeight="1" x14ac:dyDescent="0.2">
      <c r="A19" s="42" t="s">
        <v>138</v>
      </c>
      <c r="B19" s="42"/>
      <c r="C19" s="7" t="s">
        <v>8</v>
      </c>
      <c r="D19" s="9">
        <v>7727000</v>
      </c>
    </row>
    <row r="20" spans="1:7" x14ac:dyDescent="0.2">
      <c r="A20" s="42"/>
      <c r="B20" s="42"/>
      <c r="C20" s="7" t="s">
        <v>10</v>
      </c>
      <c r="D20" s="8">
        <v>2632094663</v>
      </c>
    </row>
    <row r="21" spans="1:7" x14ac:dyDescent="0.2">
      <c r="A21" s="42"/>
      <c r="B21" s="42"/>
      <c r="C21" s="7" t="s">
        <v>11</v>
      </c>
      <c r="D21" s="8">
        <v>263201001</v>
      </c>
      <c r="G21" s="1" t="s">
        <v>166</v>
      </c>
    </row>
    <row r="22" spans="1:7" ht="17.45" customHeight="1" x14ac:dyDescent="0.2">
      <c r="A22" s="42" t="s">
        <v>12</v>
      </c>
      <c r="B22" s="42"/>
      <c r="C22" s="7" t="s">
        <v>13</v>
      </c>
      <c r="D22" s="8">
        <v>383</v>
      </c>
    </row>
  </sheetData>
  <mergeCells count="13">
    <mergeCell ref="B1:D1"/>
    <mergeCell ref="B3:D3"/>
    <mergeCell ref="B4:D4"/>
    <mergeCell ref="B5:D5"/>
    <mergeCell ref="B6:D6"/>
    <mergeCell ref="A17:B18"/>
    <mergeCell ref="A19:B21"/>
    <mergeCell ref="A22:B22"/>
    <mergeCell ref="C8:D8"/>
    <mergeCell ref="C9:D9"/>
    <mergeCell ref="B11:D11"/>
    <mergeCell ref="A14:D14"/>
    <mergeCell ref="A16:B16"/>
  </mergeCells>
  <pageMargins left="0.78749999999999998" right="0.78749999999999998" top="0.78749999999999998" bottom="0.39374999999999999" header="0.51180555555555496" footer="0.51180555555555496"/>
  <pageSetup paperSize="9" orientation="landscape" useFirstPageNumber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71"/>
  <sheetViews>
    <sheetView topLeftCell="A7" zoomScaleNormal="100" workbookViewId="0">
      <selection activeCell="A69" sqref="A69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8" width="16" style="11" customWidth="1"/>
    <col min="9" max="64" width="11.5703125" style="11"/>
  </cols>
  <sheetData>
    <row r="1" spans="1:8" x14ac:dyDescent="0.25">
      <c r="A1" s="49" t="s">
        <v>14</v>
      </c>
      <c r="B1" s="49"/>
      <c r="C1" s="49"/>
      <c r="D1" s="49"/>
      <c r="E1" s="49"/>
      <c r="F1" s="49"/>
      <c r="G1" s="49"/>
      <c r="H1" s="49"/>
    </row>
    <row r="2" spans="1:8" x14ac:dyDescent="0.25">
      <c r="A2" s="12"/>
    </row>
    <row r="3" spans="1:8" x14ac:dyDescent="0.25">
      <c r="A3" s="49" t="s">
        <v>15</v>
      </c>
      <c r="B3" s="49"/>
      <c r="C3" s="49"/>
      <c r="D3" s="49"/>
      <c r="E3" s="49"/>
      <c r="F3" s="49"/>
      <c r="G3" s="49"/>
      <c r="H3" s="49"/>
    </row>
    <row r="5" spans="1:8" ht="15.2" customHeight="1" x14ac:dyDescent="0.25">
      <c r="A5" s="50" t="s">
        <v>16</v>
      </c>
      <c r="B5" s="50" t="s">
        <v>17</v>
      </c>
      <c r="C5" s="50" t="s">
        <v>18</v>
      </c>
      <c r="D5" s="50" t="s">
        <v>19</v>
      </c>
      <c r="E5" s="50" t="s">
        <v>20</v>
      </c>
      <c r="F5" s="50"/>
      <c r="G5" s="50"/>
      <c r="H5" s="50"/>
    </row>
    <row r="6" spans="1:8" ht="63" x14ac:dyDescent="0.25">
      <c r="A6" s="50"/>
      <c r="B6" s="50"/>
      <c r="C6" s="50"/>
      <c r="D6" s="50"/>
      <c r="E6" s="13" t="s">
        <v>21</v>
      </c>
      <c r="F6" s="13" t="s">
        <v>22</v>
      </c>
      <c r="G6" s="13" t="s">
        <v>23</v>
      </c>
      <c r="H6" s="13" t="s">
        <v>24</v>
      </c>
    </row>
    <row r="7" spans="1:8" x14ac:dyDescent="0.2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</row>
    <row r="8" spans="1:8" ht="31.5" x14ac:dyDescent="0.25">
      <c r="A8" s="15" t="s">
        <v>25</v>
      </c>
      <c r="B8" s="16">
        <v>1</v>
      </c>
      <c r="C8" s="14" t="s">
        <v>26</v>
      </c>
      <c r="D8" s="14" t="s">
        <v>26</v>
      </c>
      <c r="E8" s="17"/>
      <c r="F8" s="17"/>
      <c r="G8" s="17"/>
      <c r="H8" s="17"/>
    </row>
    <row r="9" spans="1:8" ht="31.5" x14ac:dyDescent="0.25">
      <c r="A9" s="15" t="s">
        <v>27</v>
      </c>
      <c r="B9" s="16">
        <v>2</v>
      </c>
      <c r="C9" s="14" t="s">
        <v>26</v>
      </c>
      <c r="D9" s="14" t="s">
        <v>26</v>
      </c>
      <c r="E9" s="17">
        <f>E8+E10-E33+E66-E70</f>
        <v>0</v>
      </c>
      <c r="F9" s="17">
        <f>F8+F10-F33+F66-F70</f>
        <v>0</v>
      </c>
      <c r="G9" s="17">
        <f>G8+G10-G33+G66-G70</f>
        <v>0</v>
      </c>
      <c r="H9" s="17">
        <f>H8+H10-H33</f>
        <v>0</v>
      </c>
    </row>
    <row r="10" spans="1:8" x14ac:dyDescent="0.25">
      <c r="A10" s="15" t="s">
        <v>28</v>
      </c>
      <c r="B10" s="16">
        <v>1000</v>
      </c>
      <c r="C10" s="14"/>
      <c r="D10" s="14"/>
      <c r="E10" s="17">
        <f>E11+E14+E17+E20+E24+E28+E31</f>
        <v>0</v>
      </c>
      <c r="F10" s="17">
        <f>F11+F14+F17+F20+F24+F28+F31</f>
        <v>0</v>
      </c>
      <c r="G10" s="17">
        <f>G11+G14+G17+G20+G24+G28+G31</f>
        <v>0</v>
      </c>
      <c r="H10" s="17">
        <f>H11+H14+H17+H20+H24+H28+H31</f>
        <v>0</v>
      </c>
    </row>
    <row r="11" spans="1:8" ht="31.5" x14ac:dyDescent="0.25">
      <c r="A11" s="15" t="s">
        <v>29</v>
      </c>
      <c r="B11" s="16">
        <v>1100</v>
      </c>
      <c r="C11" s="14">
        <v>120</v>
      </c>
      <c r="D11" s="14"/>
      <c r="E11" s="17">
        <f>SUM(E12:E13)</f>
        <v>0</v>
      </c>
      <c r="F11" s="17">
        <f>SUM(F12:F13)</f>
        <v>0</v>
      </c>
      <c r="G11" s="17">
        <f>SUM(G12:G13)</f>
        <v>0</v>
      </c>
      <c r="H11" s="17">
        <f>SUM(H12:H13)</f>
        <v>0</v>
      </c>
    </row>
    <row r="12" spans="1:8" x14ac:dyDescent="0.25">
      <c r="A12" s="15"/>
      <c r="B12" s="16">
        <v>1110</v>
      </c>
      <c r="C12" s="14"/>
      <c r="D12" s="14"/>
      <c r="E12" s="17"/>
      <c r="F12" s="17"/>
      <c r="G12" s="17"/>
      <c r="H12" s="17"/>
    </row>
    <row r="13" spans="1:8" x14ac:dyDescent="0.25">
      <c r="A13" s="15"/>
      <c r="B13" s="16">
        <v>1120</v>
      </c>
      <c r="C13" s="14"/>
      <c r="D13" s="14"/>
      <c r="E13" s="17"/>
      <c r="F13" s="17"/>
      <c r="G13" s="17"/>
      <c r="H13" s="17"/>
    </row>
    <row r="14" spans="1:8" ht="47.25" x14ac:dyDescent="0.25">
      <c r="A14" s="15" t="s">
        <v>30</v>
      </c>
      <c r="B14" s="16">
        <v>1200</v>
      </c>
      <c r="C14" s="14">
        <v>130</v>
      </c>
      <c r="D14" s="14"/>
      <c r="E14" s="17">
        <f>SUM(E15:E16)</f>
        <v>0</v>
      </c>
      <c r="F14" s="17">
        <f>SUM(F15:F16)</f>
        <v>0</v>
      </c>
      <c r="G14" s="17">
        <f>SUM(G15:G16)</f>
        <v>0</v>
      </c>
      <c r="H14" s="17">
        <f>SUM(H15:H16)</f>
        <v>0</v>
      </c>
    </row>
    <row r="15" spans="1:8" ht="78.75" x14ac:dyDescent="0.25">
      <c r="A15" s="15" t="s">
        <v>31</v>
      </c>
      <c r="B15" s="16">
        <v>1210</v>
      </c>
      <c r="C15" s="14">
        <v>130</v>
      </c>
      <c r="D15" s="14"/>
      <c r="E15" s="17"/>
      <c r="F15" s="17"/>
      <c r="G15" s="17"/>
      <c r="H15" s="17"/>
    </row>
    <row r="16" spans="1:8" x14ac:dyDescent="0.25">
      <c r="A16" s="15"/>
      <c r="B16" s="16">
        <v>1220</v>
      </c>
      <c r="C16" s="14">
        <v>130</v>
      </c>
      <c r="D16" s="14"/>
      <c r="E16" s="17"/>
      <c r="F16" s="17"/>
      <c r="G16" s="17"/>
      <c r="H16" s="17"/>
    </row>
    <row r="17" spans="1:8" ht="47.25" x14ac:dyDescent="0.25">
      <c r="A17" s="15" t="s">
        <v>32</v>
      </c>
      <c r="B17" s="16">
        <v>1300</v>
      </c>
      <c r="C17" s="14">
        <v>140</v>
      </c>
      <c r="D17" s="14"/>
      <c r="E17" s="17">
        <f>SUM(E18:E19)</f>
        <v>0</v>
      </c>
      <c r="F17" s="17">
        <f>SUM(F18:F19)</f>
        <v>0</v>
      </c>
      <c r="G17" s="17">
        <f>SUM(G18:G19)</f>
        <v>0</v>
      </c>
      <c r="H17" s="17">
        <f>SUM(H18:H19)</f>
        <v>0</v>
      </c>
    </row>
    <row r="18" spans="1:8" x14ac:dyDescent="0.25">
      <c r="A18" s="15"/>
      <c r="B18" s="16">
        <v>1310</v>
      </c>
      <c r="C18" s="14">
        <v>140</v>
      </c>
      <c r="D18" s="14"/>
      <c r="E18" s="17"/>
      <c r="F18" s="17"/>
      <c r="G18" s="17"/>
      <c r="H18" s="17"/>
    </row>
    <row r="19" spans="1:8" x14ac:dyDescent="0.25">
      <c r="A19" s="15"/>
      <c r="B19" s="16">
        <v>1320</v>
      </c>
      <c r="C19" s="14">
        <v>140</v>
      </c>
      <c r="D19" s="14"/>
      <c r="E19" s="17"/>
      <c r="F19" s="17"/>
      <c r="G19" s="17"/>
      <c r="H19" s="17"/>
    </row>
    <row r="20" spans="1:8" ht="31.5" x14ac:dyDescent="0.25">
      <c r="A20" s="15" t="s">
        <v>33</v>
      </c>
      <c r="B20" s="16">
        <v>1400</v>
      </c>
      <c r="C20" s="14">
        <v>150</v>
      </c>
      <c r="D20" s="14"/>
      <c r="E20" s="17">
        <f>SUM(E21:E23)</f>
        <v>0</v>
      </c>
      <c r="F20" s="17">
        <f>SUM(F21:F23)</f>
        <v>0</v>
      </c>
      <c r="G20" s="17">
        <f>SUM(G21:G23)</f>
        <v>0</v>
      </c>
      <c r="H20" s="17">
        <f>SUM(H21:H23)</f>
        <v>0</v>
      </c>
    </row>
    <row r="21" spans="1:8" x14ac:dyDescent="0.25">
      <c r="A21" s="15" t="s">
        <v>34</v>
      </c>
      <c r="B21" s="16">
        <v>1410</v>
      </c>
      <c r="C21" s="14">
        <v>150</v>
      </c>
      <c r="D21" s="14"/>
      <c r="E21" s="17"/>
      <c r="F21" s="17"/>
      <c r="G21" s="17"/>
      <c r="H21" s="17"/>
    </row>
    <row r="22" spans="1:8" ht="31.5" x14ac:dyDescent="0.25">
      <c r="A22" s="15" t="s">
        <v>35</v>
      </c>
      <c r="B22" s="16">
        <v>1420</v>
      </c>
      <c r="C22" s="14">
        <v>150</v>
      </c>
      <c r="D22" s="14"/>
      <c r="E22" s="17"/>
      <c r="F22" s="17"/>
      <c r="G22" s="17"/>
      <c r="H22" s="17"/>
    </row>
    <row r="23" spans="1:8" x14ac:dyDescent="0.25">
      <c r="A23" s="15"/>
      <c r="B23" s="16">
        <v>1430</v>
      </c>
      <c r="C23" s="14">
        <v>150</v>
      </c>
      <c r="D23" s="14"/>
      <c r="E23" s="17"/>
      <c r="F23" s="17"/>
      <c r="G23" s="17"/>
      <c r="H23" s="17"/>
    </row>
    <row r="24" spans="1:8" x14ac:dyDescent="0.25">
      <c r="A24" s="15" t="s">
        <v>36</v>
      </c>
      <c r="B24" s="16">
        <v>1500</v>
      </c>
      <c r="C24" s="14">
        <v>180</v>
      </c>
      <c r="D24" s="14"/>
      <c r="E24" s="17">
        <f>SUM(E25:E27)</f>
        <v>0</v>
      </c>
      <c r="F24" s="17">
        <f>SUM(F25:F27)</f>
        <v>0</v>
      </c>
      <c r="G24" s="17">
        <f>SUM(G25:G27)</f>
        <v>0</v>
      </c>
      <c r="H24" s="17">
        <f>SUM(H25:H27)</f>
        <v>0</v>
      </c>
    </row>
    <row r="25" spans="1:8" x14ac:dyDescent="0.25">
      <c r="A25" s="15" t="s">
        <v>34</v>
      </c>
      <c r="B25" s="16">
        <v>1510</v>
      </c>
      <c r="C25" s="14">
        <v>180</v>
      </c>
      <c r="D25" s="14"/>
      <c r="E25" s="17"/>
      <c r="F25" s="17"/>
      <c r="G25" s="17"/>
      <c r="H25" s="17"/>
    </row>
    <row r="26" spans="1:8" ht="31.5" x14ac:dyDescent="0.25">
      <c r="A26" s="15" t="s">
        <v>35</v>
      </c>
      <c r="B26" s="16">
        <v>1520</v>
      </c>
      <c r="C26" s="14">
        <v>180</v>
      </c>
      <c r="D26" s="14"/>
      <c r="E26" s="17"/>
      <c r="F26" s="17"/>
      <c r="G26" s="17"/>
      <c r="H26" s="17"/>
    </row>
    <row r="27" spans="1:8" x14ac:dyDescent="0.25">
      <c r="A27" s="15"/>
      <c r="B27" s="16">
        <v>1530</v>
      </c>
      <c r="C27" s="14">
        <v>180</v>
      </c>
      <c r="D27" s="14"/>
      <c r="E27" s="17"/>
      <c r="F27" s="17"/>
      <c r="G27" s="17"/>
      <c r="H27" s="17"/>
    </row>
    <row r="28" spans="1:8" ht="31.5" x14ac:dyDescent="0.25">
      <c r="A28" s="15" t="s">
        <v>37</v>
      </c>
      <c r="B28" s="16">
        <v>1900</v>
      </c>
      <c r="C28" s="14"/>
      <c r="D28" s="14"/>
      <c r="E28" s="17">
        <f>SUM(E29:E30)</f>
        <v>0</v>
      </c>
      <c r="F28" s="17">
        <f>SUM(F29:F30)</f>
        <v>0</v>
      </c>
      <c r="G28" s="17">
        <f>SUM(G29:G30)</f>
        <v>0</v>
      </c>
      <c r="H28" s="17">
        <f>SUM(H29:H30)</f>
        <v>0</v>
      </c>
    </row>
    <row r="29" spans="1:8" x14ac:dyDescent="0.25">
      <c r="A29" s="15"/>
      <c r="B29" s="16">
        <v>1910</v>
      </c>
      <c r="C29" s="14"/>
      <c r="D29" s="14"/>
      <c r="E29" s="17"/>
      <c r="F29" s="17"/>
      <c r="G29" s="17"/>
      <c r="H29" s="17"/>
    </row>
    <row r="30" spans="1:8" x14ac:dyDescent="0.25">
      <c r="A30" s="15"/>
      <c r="B30" s="16">
        <v>1920</v>
      </c>
      <c r="C30" s="14"/>
      <c r="D30" s="14"/>
      <c r="E30" s="17"/>
      <c r="F30" s="17"/>
      <c r="G30" s="17"/>
      <c r="H30" s="17"/>
    </row>
    <row r="31" spans="1:8" x14ac:dyDescent="0.25">
      <c r="A31" s="15" t="s">
        <v>38</v>
      </c>
      <c r="B31" s="16">
        <v>1980</v>
      </c>
      <c r="C31" s="14" t="s">
        <v>26</v>
      </c>
      <c r="D31" s="14"/>
      <c r="E31" s="17"/>
      <c r="F31" s="17"/>
      <c r="G31" s="17"/>
      <c r="H31" s="17"/>
    </row>
    <row r="32" spans="1:8" ht="63" x14ac:dyDescent="0.25">
      <c r="A32" s="15" t="s">
        <v>39</v>
      </c>
      <c r="B32" s="16">
        <v>1981</v>
      </c>
      <c r="C32" s="14">
        <v>510</v>
      </c>
      <c r="D32" s="14"/>
      <c r="E32" s="17"/>
      <c r="F32" s="17"/>
      <c r="G32" s="17"/>
      <c r="H32" s="18" t="s">
        <v>26</v>
      </c>
    </row>
    <row r="33" spans="1:8" x14ac:dyDescent="0.25">
      <c r="A33" s="15" t="s">
        <v>40</v>
      </c>
      <c r="B33" s="16">
        <v>2000</v>
      </c>
      <c r="C33" s="14" t="s">
        <v>26</v>
      </c>
      <c r="D33" s="14"/>
      <c r="E33" s="17">
        <f>E34+E41+E48+E52+E54+E56</f>
        <v>0</v>
      </c>
      <c r="F33" s="17">
        <f>F34+F41+F48+F52+F54+F56</f>
        <v>0</v>
      </c>
      <c r="G33" s="17">
        <f>G34+G41+G48+G52+G54+G56</f>
        <v>0</v>
      </c>
      <c r="H33" s="17">
        <f>H56</f>
        <v>0</v>
      </c>
    </row>
    <row r="34" spans="1:8" x14ac:dyDescent="0.25">
      <c r="A34" s="15" t="s">
        <v>41</v>
      </c>
      <c r="B34" s="16">
        <v>2100</v>
      </c>
      <c r="C34" s="14" t="s">
        <v>26</v>
      </c>
      <c r="D34" s="14"/>
      <c r="E34" s="17">
        <f>SUM(E35:E38)</f>
        <v>0</v>
      </c>
      <c r="F34" s="17">
        <f>SUM(F35:F38)</f>
        <v>0</v>
      </c>
      <c r="G34" s="17">
        <f>SUM(G35:G38)</f>
        <v>0</v>
      </c>
      <c r="H34" s="18" t="s">
        <v>26</v>
      </c>
    </row>
    <row r="35" spans="1:8" x14ac:dyDescent="0.25">
      <c r="A35" s="15" t="s">
        <v>42</v>
      </c>
      <c r="B35" s="16">
        <v>2110</v>
      </c>
      <c r="C35" s="14">
        <v>111</v>
      </c>
      <c r="D35" s="14"/>
      <c r="E35" s="17"/>
      <c r="F35" s="17"/>
      <c r="G35" s="17"/>
      <c r="H35" s="18" t="s">
        <v>26</v>
      </c>
    </row>
    <row r="36" spans="1:8" ht="31.5" x14ac:dyDescent="0.25">
      <c r="A36" s="15" t="s">
        <v>43</v>
      </c>
      <c r="B36" s="16">
        <v>2120</v>
      </c>
      <c r="C36" s="14">
        <v>112</v>
      </c>
      <c r="D36" s="14"/>
      <c r="E36" s="17"/>
      <c r="F36" s="17"/>
      <c r="G36" s="17"/>
      <c r="H36" s="18" t="s">
        <v>26</v>
      </c>
    </row>
    <row r="37" spans="1:8" ht="63" x14ac:dyDescent="0.25">
      <c r="A37" s="15" t="s">
        <v>44</v>
      </c>
      <c r="B37" s="16">
        <v>2130</v>
      </c>
      <c r="C37" s="14">
        <v>113</v>
      </c>
      <c r="D37" s="14"/>
      <c r="E37" s="17"/>
      <c r="F37" s="17"/>
      <c r="G37" s="17"/>
      <c r="H37" s="18" t="s">
        <v>26</v>
      </c>
    </row>
    <row r="38" spans="1:8" ht="94.5" x14ac:dyDescent="0.25">
      <c r="A38" s="15" t="s">
        <v>45</v>
      </c>
      <c r="B38" s="16">
        <v>2140</v>
      </c>
      <c r="C38" s="14">
        <v>119</v>
      </c>
      <c r="D38" s="14"/>
      <c r="E38" s="17">
        <f>SUM(E39:E40)</f>
        <v>0</v>
      </c>
      <c r="F38" s="17">
        <f>SUM(F39:F40)</f>
        <v>0</v>
      </c>
      <c r="G38" s="17">
        <f>SUM(G39:G40)</f>
        <v>0</v>
      </c>
      <c r="H38" s="18" t="s">
        <v>26</v>
      </c>
    </row>
    <row r="39" spans="1:8" x14ac:dyDescent="0.25">
      <c r="A39" s="15" t="s">
        <v>46</v>
      </c>
      <c r="B39" s="16">
        <v>2141</v>
      </c>
      <c r="C39" s="14">
        <v>119</v>
      </c>
      <c r="D39" s="14"/>
      <c r="E39" s="17"/>
      <c r="F39" s="17"/>
      <c r="G39" s="17"/>
      <c r="H39" s="18" t="s">
        <v>26</v>
      </c>
    </row>
    <row r="40" spans="1:8" x14ac:dyDescent="0.25">
      <c r="A40" s="15" t="s">
        <v>47</v>
      </c>
      <c r="B40" s="16">
        <v>2142</v>
      </c>
      <c r="C40" s="14">
        <v>119</v>
      </c>
      <c r="D40" s="14"/>
      <c r="E40" s="17"/>
      <c r="F40" s="17"/>
      <c r="G40" s="17"/>
      <c r="H40" s="18" t="s">
        <v>26</v>
      </c>
    </row>
    <row r="41" spans="1:8" ht="31.5" x14ac:dyDescent="0.25">
      <c r="A41" s="15" t="s">
        <v>48</v>
      </c>
      <c r="B41" s="16">
        <v>2200</v>
      </c>
      <c r="C41" s="14">
        <v>300</v>
      </c>
      <c r="D41" s="14"/>
      <c r="E41" s="17">
        <f>E42+E45+E46+E47</f>
        <v>0</v>
      </c>
      <c r="F41" s="17">
        <f>F42+F45+F46+F47</f>
        <v>0</v>
      </c>
      <c r="G41" s="17">
        <f>G42+G45+G46+G47</f>
        <v>0</v>
      </c>
      <c r="H41" s="18" t="s">
        <v>26</v>
      </c>
    </row>
    <row r="42" spans="1:8" ht="47.25" x14ac:dyDescent="0.25">
      <c r="A42" s="15" t="s">
        <v>176</v>
      </c>
      <c r="B42" s="16">
        <v>2210</v>
      </c>
      <c r="C42" s="14">
        <v>320</v>
      </c>
      <c r="D42" s="14"/>
      <c r="E42" s="17"/>
      <c r="F42" s="17"/>
      <c r="G42" s="17"/>
      <c r="H42" s="18" t="s">
        <v>26</v>
      </c>
    </row>
    <row r="43" spans="1:8" ht="63" x14ac:dyDescent="0.25">
      <c r="A43" s="15" t="s">
        <v>50</v>
      </c>
      <c r="B43" s="16">
        <v>2211</v>
      </c>
      <c r="C43" s="14">
        <v>321</v>
      </c>
      <c r="D43" s="14"/>
      <c r="E43" s="17"/>
      <c r="F43" s="17"/>
      <c r="G43" s="17"/>
      <c r="H43" s="18" t="s">
        <v>26</v>
      </c>
    </row>
    <row r="44" spans="1:8" ht="47.25" x14ac:dyDescent="0.25">
      <c r="A44" s="15" t="s">
        <v>51</v>
      </c>
      <c r="B44" s="16">
        <v>2212</v>
      </c>
      <c r="C44" s="14">
        <v>323</v>
      </c>
      <c r="D44" s="14"/>
      <c r="E44" s="17"/>
      <c r="F44" s="17"/>
      <c r="G44" s="17"/>
      <c r="H44" s="18" t="s">
        <v>26</v>
      </c>
    </row>
    <row r="45" spans="1:8" ht="63" x14ac:dyDescent="0.25">
      <c r="A45" s="15" t="s">
        <v>52</v>
      </c>
      <c r="B45" s="16">
        <v>2220</v>
      </c>
      <c r="C45" s="14">
        <v>340</v>
      </c>
      <c r="D45" s="14"/>
      <c r="E45" s="17"/>
      <c r="F45" s="17"/>
      <c r="G45" s="17"/>
      <c r="H45" s="18" t="s">
        <v>26</v>
      </c>
    </row>
    <row r="46" spans="1:8" ht="110.25" x14ac:dyDescent="0.25">
      <c r="A46" s="15" t="s">
        <v>53</v>
      </c>
      <c r="B46" s="16">
        <v>2230</v>
      </c>
      <c r="C46" s="14">
        <v>350</v>
      </c>
      <c r="D46" s="14"/>
      <c r="E46" s="17"/>
      <c r="F46" s="17"/>
      <c r="G46" s="17"/>
      <c r="H46" s="18" t="s">
        <v>26</v>
      </c>
    </row>
    <row r="47" spans="1:8" ht="47.25" customHeight="1" x14ac:dyDescent="0.25">
      <c r="A47" s="15" t="s">
        <v>175</v>
      </c>
      <c r="B47" s="16">
        <v>2240</v>
      </c>
      <c r="C47" s="14">
        <v>360</v>
      </c>
      <c r="D47" s="14"/>
      <c r="E47" s="17"/>
      <c r="F47" s="17"/>
      <c r="G47" s="17"/>
      <c r="H47" s="18" t="s">
        <v>26</v>
      </c>
    </row>
    <row r="48" spans="1:8" ht="31.5" x14ac:dyDescent="0.25">
      <c r="A48" s="15" t="s">
        <v>55</v>
      </c>
      <c r="B48" s="16">
        <v>2300</v>
      </c>
      <c r="C48" s="14">
        <v>850</v>
      </c>
      <c r="D48" s="14"/>
      <c r="E48" s="17">
        <f>SUM(E49:E51)</f>
        <v>0</v>
      </c>
      <c r="F48" s="17">
        <f>SUM(F49:F51)</f>
        <v>0</v>
      </c>
      <c r="G48" s="17">
        <f>SUM(G49:G51)</f>
        <v>0</v>
      </c>
      <c r="H48" s="18" t="s">
        <v>26</v>
      </c>
    </row>
    <row r="49" spans="1:8" ht="31.5" x14ac:dyDescent="0.25">
      <c r="A49" s="15" t="s">
        <v>56</v>
      </c>
      <c r="B49" s="16">
        <v>2310</v>
      </c>
      <c r="C49" s="14">
        <v>851</v>
      </c>
      <c r="D49" s="14"/>
      <c r="E49" s="17"/>
      <c r="F49" s="17"/>
      <c r="G49" s="17"/>
      <c r="H49" s="18" t="s">
        <v>26</v>
      </c>
    </row>
    <row r="50" spans="1:8" ht="63" x14ac:dyDescent="0.25">
      <c r="A50" s="15" t="s">
        <v>57</v>
      </c>
      <c r="B50" s="16">
        <v>2320</v>
      </c>
      <c r="C50" s="14">
        <v>852</v>
      </c>
      <c r="D50" s="14"/>
      <c r="E50" s="17"/>
      <c r="F50" s="17"/>
      <c r="G50" s="17"/>
      <c r="H50" s="18" t="s">
        <v>26</v>
      </c>
    </row>
    <row r="51" spans="1:8" ht="47.25" x14ac:dyDescent="0.25">
      <c r="A51" s="15" t="s">
        <v>58</v>
      </c>
      <c r="B51" s="16">
        <v>2330</v>
      </c>
      <c r="C51" s="14">
        <v>853</v>
      </c>
      <c r="D51" s="14"/>
      <c r="E51" s="17"/>
      <c r="F51" s="17"/>
      <c r="G51" s="17"/>
      <c r="H51" s="18" t="s">
        <v>26</v>
      </c>
    </row>
    <row r="52" spans="1:8" ht="47.25" x14ac:dyDescent="0.25">
      <c r="A52" s="15" t="s">
        <v>59</v>
      </c>
      <c r="B52" s="16">
        <v>2400</v>
      </c>
      <c r="C52" s="14" t="s">
        <v>26</v>
      </c>
      <c r="D52" s="14"/>
      <c r="E52" s="17">
        <f>SUM(E53:E53)</f>
        <v>0</v>
      </c>
      <c r="F52" s="17">
        <f>SUM(F53:F53)</f>
        <v>0</v>
      </c>
      <c r="G52" s="17">
        <f>SUM(G53:G53)</f>
        <v>0</v>
      </c>
      <c r="H52" s="18" t="s">
        <v>26</v>
      </c>
    </row>
    <row r="53" spans="1:8" ht="31.5" x14ac:dyDescent="0.25">
      <c r="A53" s="15" t="s">
        <v>61</v>
      </c>
      <c r="B53" s="16">
        <v>2410</v>
      </c>
      <c r="C53" s="14">
        <v>613</v>
      </c>
      <c r="D53" s="14"/>
      <c r="E53" s="17"/>
      <c r="F53" s="17"/>
      <c r="G53" s="17"/>
      <c r="H53" s="18" t="s">
        <v>26</v>
      </c>
    </row>
    <row r="54" spans="1:8" ht="31.5" x14ac:dyDescent="0.25">
      <c r="A54" s="15" t="s">
        <v>62</v>
      </c>
      <c r="B54" s="16">
        <v>2500</v>
      </c>
      <c r="C54" s="14" t="s">
        <v>26</v>
      </c>
      <c r="D54" s="14"/>
      <c r="E54" s="17"/>
      <c r="F54" s="17"/>
      <c r="G54" s="17"/>
      <c r="H54" s="18" t="s">
        <v>26</v>
      </c>
    </row>
    <row r="55" spans="1:8" ht="78.75" x14ac:dyDescent="0.25">
      <c r="A55" s="15" t="s">
        <v>63</v>
      </c>
      <c r="B55" s="16">
        <v>2520</v>
      </c>
      <c r="C55" s="14">
        <v>831</v>
      </c>
      <c r="D55" s="14"/>
      <c r="E55" s="17"/>
      <c r="F55" s="17"/>
      <c r="G55" s="17"/>
      <c r="H55" s="18" t="s">
        <v>26</v>
      </c>
    </row>
    <row r="56" spans="1:8" ht="31.5" x14ac:dyDescent="0.25">
      <c r="A56" s="15" t="s">
        <v>64</v>
      </c>
      <c r="B56" s="16">
        <v>2600</v>
      </c>
      <c r="C56" s="14" t="s">
        <v>26</v>
      </c>
      <c r="D56" s="14"/>
      <c r="E56" s="17">
        <f>E57+E58+E63</f>
        <v>0</v>
      </c>
      <c r="F56" s="17">
        <f>F57+F58+F63</f>
        <v>0</v>
      </c>
      <c r="G56" s="17">
        <f>G57+G58+G63</f>
        <v>0</v>
      </c>
      <c r="H56" s="17">
        <f>H57+H58+H63</f>
        <v>0</v>
      </c>
    </row>
    <row r="57" spans="1:8" ht="47.25" x14ac:dyDescent="0.25">
      <c r="A57" s="15" t="s">
        <v>65</v>
      </c>
      <c r="B57" s="16">
        <v>2630</v>
      </c>
      <c r="C57" s="14">
        <v>243</v>
      </c>
      <c r="D57" s="14"/>
      <c r="E57" s="17"/>
      <c r="F57" s="17"/>
      <c r="G57" s="17"/>
      <c r="H57" s="17"/>
    </row>
    <row r="58" spans="1:8" ht="31.5" x14ac:dyDescent="0.25">
      <c r="A58" s="15" t="s">
        <v>66</v>
      </c>
      <c r="B58" s="16">
        <v>2640</v>
      </c>
      <c r="C58" s="14">
        <v>244</v>
      </c>
      <c r="D58" s="14"/>
      <c r="E58" s="17"/>
      <c r="F58" s="17"/>
      <c r="G58" s="17"/>
      <c r="H58" s="17"/>
    </row>
    <row r="59" spans="1:8" x14ac:dyDescent="0.25">
      <c r="A59" s="15"/>
      <c r="B59" s="16">
        <v>2641</v>
      </c>
      <c r="C59" s="14">
        <v>244</v>
      </c>
      <c r="D59" s="14"/>
      <c r="E59" s="17"/>
      <c r="F59" s="17"/>
      <c r="G59" s="17"/>
      <c r="H59" s="17"/>
    </row>
    <row r="60" spans="1:8" x14ac:dyDescent="0.25">
      <c r="A60" s="15"/>
      <c r="B60" s="16">
        <v>2642</v>
      </c>
      <c r="C60" s="14">
        <v>244</v>
      </c>
      <c r="D60" s="14"/>
      <c r="E60" s="17"/>
      <c r="F60" s="17"/>
      <c r="G60" s="17"/>
      <c r="H60" s="17"/>
    </row>
    <row r="61" spans="1:8" ht="78.75" x14ac:dyDescent="0.25">
      <c r="A61" s="15" t="s">
        <v>177</v>
      </c>
      <c r="B61" s="16">
        <v>2650</v>
      </c>
      <c r="C61" s="14">
        <v>246</v>
      </c>
      <c r="D61" s="14"/>
      <c r="E61" s="17"/>
      <c r="F61" s="17"/>
      <c r="G61" s="17"/>
      <c r="H61" s="17"/>
    </row>
    <row r="62" spans="1:8" x14ac:dyDescent="0.25">
      <c r="A62" s="15" t="s">
        <v>178</v>
      </c>
      <c r="B62" s="16">
        <v>2660</v>
      </c>
      <c r="C62" s="14">
        <v>247</v>
      </c>
      <c r="D62" s="14"/>
      <c r="E62" s="17"/>
      <c r="F62" s="17"/>
      <c r="G62" s="17"/>
      <c r="H62" s="17"/>
    </row>
    <row r="63" spans="1:8" ht="47.25" x14ac:dyDescent="0.25">
      <c r="A63" s="15" t="s">
        <v>67</v>
      </c>
      <c r="B63" s="16">
        <v>2700</v>
      </c>
      <c r="C63" s="14">
        <v>400</v>
      </c>
      <c r="D63" s="14"/>
      <c r="E63" s="17">
        <f>SUM(E64:E65)</f>
        <v>0</v>
      </c>
      <c r="F63" s="17">
        <f>SUM(F64:F65)</f>
        <v>0</v>
      </c>
      <c r="G63" s="17">
        <f>SUM(G64:G65)</f>
        <v>0</v>
      </c>
      <c r="H63" s="17">
        <f>SUM(H64:H65)</f>
        <v>0</v>
      </c>
    </row>
    <row r="64" spans="1:8" ht="47.25" x14ac:dyDescent="0.25">
      <c r="A64" s="15" t="s">
        <v>68</v>
      </c>
      <c r="B64" s="16">
        <v>2710</v>
      </c>
      <c r="C64" s="14">
        <v>406</v>
      </c>
      <c r="D64" s="14"/>
      <c r="E64" s="17"/>
      <c r="F64" s="17"/>
      <c r="G64" s="17"/>
      <c r="H64" s="17"/>
    </row>
    <row r="65" spans="1:8" ht="47.25" x14ac:dyDescent="0.25">
      <c r="A65" s="15" t="s">
        <v>69</v>
      </c>
      <c r="B65" s="16">
        <v>2720</v>
      </c>
      <c r="C65" s="14">
        <v>407</v>
      </c>
      <c r="D65" s="14"/>
      <c r="E65" s="17"/>
      <c r="F65" s="17"/>
      <c r="G65" s="17"/>
      <c r="H65" s="17"/>
    </row>
    <row r="66" spans="1:8" ht="31.5" x14ac:dyDescent="0.25">
      <c r="A66" s="15" t="s">
        <v>70</v>
      </c>
      <c r="B66" s="16">
        <v>3000</v>
      </c>
      <c r="C66" s="14">
        <v>100</v>
      </c>
      <c r="D66" s="14"/>
      <c r="E66" s="17">
        <f>SUM(E67:E69)</f>
        <v>0</v>
      </c>
      <c r="F66" s="17">
        <f>SUM(F67:F69)</f>
        <v>0</v>
      </c>
      <c r="G66" s="17">
        <f>SUM(G67:G69)</f>
        <v>0</v>
      </c>
      <c r="H66" s="18" t="s">
        <v>26</v>
      </c>
    </row>
    <row r="67" spans="1:8" x14ac:dyDescent="0.25">
      <c r="A67" s="15" t="s">
        <v>71</v>
      </c>
      <c r="B67" s="16">
        <v>3010</v>
      </c>
      <c r="C67" s="14"/>
      <c r="D67" s="14"/>
      <c r="E67" s="17"/>
      <c r="F67" s="17"/>
      <c r="G67" s="17"/>
      <c r="H67" s="18" t="s">
        <v>26</v>
      </c>
    </row>
    <row r="68" spans="1:8" x14ac:dyDescent="0.25">
      <c r="A68" s="15" t="s">
        <v>72</v>
      </c>
      <c r="B68" s="16">
        <v>3020</v>
      </c>
      <c r="C68" s="14"/>
      <c r="D68" s="14"/>
      <c r="E68" s="17"/>
      <c r="F68" s="17"/>
      <c r="G68" s="17"/>
      <c r="H68" s="18" t="s">
        <v>26</v>
      </c>
    </row>
    <row r="69" spans="1:8" ht="31.5" x14ac:dyDescent="0.25">
      <c r="A69" s="15" t="s">
        <v>73</v>
      </c>
      <c r="B69" s="16">
        <v>3030</v>
      </c>
      <c r="C69" s="14"/>
      <c r="D69" s="14"/>
      <c r="E69" s="17"/>
      <c r="F69" s="17"/>
      <c r="G69" s="17"/>
      <c r="H69" s="18" t="s">
        <v>26</v>
      </c>
    </row>
    <row r="70" spans="1:8" x14ac:dyDescent="0.25">
      <c r="A70" s="15" t="s">
        <v>74</v>
      </c>
      <c r="B70" s="16">
        <v>4000</v>
      </c>
      <c r="C70" s="14" t="s">
        <v>26</v>
      </c>
      <c r="D70" s="14"/>
      <c r="E70" s="17"/>
      <c r="F70" s="17"/>
      <c r="G70" s="17"/>
      <c r="H70" s="18" t="s">
        <v>26</v>
      </c>
    </row>
    <row r="71" spans="1:8" x14ac:dyDescent="0.25">
      <c r="A71" s="15" t="s">
        <v>75</v>
      </c>
      <c r="B71" s="16">
        <v>4010</v>
      </c>
      <c r="C71" s="14">
        <v>610</v>
      </c>
      <c r="D71" s="14"/>
      <c r="E71" s="17"/>
      <c r="F71" s="17"/>
      <c r="G71" s="17"/>
      <c r="H71" s="18" t="s">
        <v>26</v>
      </c>
    </row>
  </sheetData>
  <mergeCells count="7">
    <mergeCell ref="A1:H1"/>
    <mergeCell ref="A3:H3"/>
    <mergeCell ref="A5:A6"/>
    <mergeCell ref="B5:B6"/>
    <mergeCell ref="C5:C6"/>
    <mergeCell ref="D5:D6"/>
    <mergeCell ref="E5:H5"/>
  </mergeCells>
  <pageMargins left="0.78749999999999998" right="0.78749999999999998" top="0.78749999999999998" bottom="0.39374999999999999" header="0.51180555555555496" footer="0.51180555555555496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68"/>
  <sheetViews>
    <sheetView topLeftCell="A43" zoomScale="75" zoomScaleNormal="75" zoomScaleSheetLayoutView="75" workbookViewId="0">
      <selection activeCell="G61" sqref="G61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8" width="16" style="11" customWidth="1"/>
    <col min="9" max="64" width="11.5703125" style="11"/>
  </cols>
  <sheetData>
    <row r="1" spans="1:8" ht="15.2" customHeight="1" x14ac:dyDescent="0.25">
      <c r="A1" s="51" t="s">
        <v>76</v>
      </c>
      <c r="B1" s="51"/>
      <c r="C1" s="51"/>
      <c r="D1" s="51"/>
      <c r="E1" s="51"/>
      <c r="F1" s="51"/>
      <c r="G1" s="51"/>
      <c r="H1" s="51"/>
    </row>
    <row r="3" spans="1:8" ht="15.2" customHeight="1" x14ac:dyDescent="0.25">
      <c r="A3" s="50" t="s">
        <v>16</v>
      </c>
      <c r="B3" s="50" t="s">
        <v>17</v>
      </c>
      <c r="C3" s="50" t="s">
        <v>18</v>
      </c>
      <c r="D3" s="50" t="s">
        <v>19</v>
      </c>
      <c r="E3" s="50" t="s">
        <v>20</v>
      </c>
      <c r="F3" s="50"/>
      <c r="G3" s="50"/>
      <c r="H3" s="50"/>
    </row>
    <row r="4" spans="1:8" ht="63" x14ac:dyDescent="0.25">
      <c r="A4" s="50"/>
      <c r="B4" s="50"/>
      <c r="C4" s="50"/>
      <c r="D4" s="50"/>
      <c r="E4" s="27" t="s">
        <v>167</v>
      </c>
      <c r="F4" s="27" t="s">
        <v>168</v>
      </c>
      <c r="G4" s="27" t="s">
        <v>169</v>
      </c>
      <c r="H4" s="13" t="s">
        <v>24</v>
      </c>
    </row>
    <row r="5" spans="1:8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</row>
    <row r="6" spans="1:8" ht="31.5" x14ac:dyDescent="0.25">
      <c r="A6" s="15" t="s">
        <v>25</v>
      </c>
      <c r="B6" s="16">
        <v>1</v>
      </c>
      <c r="C6" s="14" t="s">
        <v>26</v>
      </c>
      <c r="D6" s="14" t="s">
        <v>26</v>
      </c>
      <c r="E6" s="28">
        <v>1272740</v>
      </c>
      <c r="F6" s="17"/>
      <c r="G6" s="17"/>
      <c r="H6" s="17"/>
    </row>
    <row r="7" spans="1:8" ht="31.5" x14ac:dyDescent="0.25">
      <c r="A7" s="15" t="s">
        <v>27</v>
      </c>
      <c r="B7" s="16">
        <v>2</v>
      </c>
      <c r="C7" s="14" t="s">
        <v>26</v>
      </c>
      <c r="D7" s="14" t="s">
        <v>26</v>
      </c>
      <c r="E7" s="17">
        <f>E6+E8-E31+E63-E67</f>
        <v>0</v>
      </c>
      <c r="F7" s="17">
        <f>F6+F8-F31+F63-F67</f>
        <v>0</v>
      </c>
      <c r="G7" s="17">
        <f>G6+G8-G31+G63-G67</f>
        <v>0</v>
      </c>
      <c r="H7" s="17">
        <f>H6+H8-H31</f>
        <v>0</v>
      </c>
    </row>
    <row r="8" spans="1:8" x14ac:dyDescent="0.25">
      <c r="A8" s="15" t="s">
        <v>28</v>
      </c>
      <c r="B8" s="16">
        <v>1000</v>
      </c>
      <c r="C8" s="14"/>
      <c r="D8" s="14"/>
      <c r="E8" s="17">
        <f>E9+E12+E15+E18+E22+E26+E29</f>
        <v>361596568.25</v>
      </c>
      <c r="F8" s="17">
        <f>F9+F12+F15+F18+F22+F26+F29</f>
        <v>0</v>
      </c>
      <c r="G8" s="17">
        <f>G9+G12+G15+G18+G22+G26+G29</f>
        <v>0</v>
      </c>
      <c r="H8" s="17">
        <f>H9+H12+H15+H18+H22+H26+H29</f>
        <v>0</v>
      </c>
    </row>
    <row r="9" spans="1:8" ht="31.5" x14ac:dyDescent="0.25">
      <c r="A9" s="15" t="s">
        <v>29</v>
      </c>
      <c r="B9" s="16">
        <v>1100</v>
      </c>
      <c r="C9" s="14">
        <v>120</v>
      </c>
      <c r="D9" s="14"/>
      <c r="E9" s="17">
        <f>SUM(E10:E11)</f>
        <v>0</v>
      </c>
      <c r="F9" s="17">
        <f>SUM(F10:F11)</f>
        <v>0</v>
      </c>
      <c r="G9" s="17">
        <f>SUM(G10:G11)</f>
        <v>0</v>
      </c>
      <c r="H9" s="17">
        <f>SUM(H10:H11)</f>
        <v>0</v>
      </c>
    </row>
    <row r="10" spans="1:8" x14ac:dyDescent="0.25">
      <c r="A10" s="15"/>
      <c r="B10" s="16">
        <v>1110</v>
      </c>
      <c r="C10" s="14"/>
      <c r="D10" s="14"/>
      <c r="E10" s="17"/>
      <c r="F10" s="17"/>
      <c r="G10" s="17"/>
      <c r="H10" s="17"/>
    </row>
    <row r="11" spans="1:8" x14ac:dyDescent="0.25">
      <c r="A11" s="15"/>
      <c r="B11" s="16">
        <v>1120</v>
      </c>
      <c r="C11" s="14"/>
      <c r="D11" s="14"/>
      <c r="E11" s="17"/>
      <c r="F11" s="17"/>
      <c r="G11" s="17"/>
      <c r="H11" s="17"/>
    </row>
    <row r="12" spans="1:8" ht="47.25" x14ac:dyDescent="0.25">
      <c r="A12" s="15" t="s">
        <v>30</v>
      </c>
      <c r="B12" s="16">
        <v>1200</v>
      </c>
      <c r="C12" s="14">
        <v>130</v>
      </c>
      <c r="D12" s="14"/>
      <c r="E12" s="17">
        <f>SUM(E13:E14)</f>
        <v>0</v>
      </c>
      <c r="F12" s="17">
        <f>SUM(F13:F14)</f>
        <v>0</v>
      </c>
      <c r="G12" s="17">
        <f>SUM(G13:G14)</f>
        <v>0</v>
      </c>
      <c r="H12" s="17">
        <f>SUM(H13:H14)</f>
        <v>0</v>
      </c>
    </row>
    <row r="13" spans="1:8" ht="78.75" x14ac:dyDescent="0.25">
      <c r="A13" s="15" t="s">
        <v>31</v>
      </c>
      <c r="B13" s="16">
        <v>1210</v>
      </c>
      <c r="C13" s="14">
        <v>130</v>
      </c>
      <c r="D13" s="14"/>
      <c r="E13" s="17"/>
      <c r="F13" s="17"/>
      <c r="G13" s="17"/>
      <c r="H13" s="17"/>
    </row>
    <row r="14" spans="1:8" x14ac:dyDescent="0.25">
      <c r="A14" s="15"/>
      <c r="B14" s="16">
        <v>1220</v>
      </c>
      <c r="C14" s="14">
        <v>130</v>
      </c>
      <c r="D14" s="14"/>
      <c r="E14" s="17"/>
      <c r="F14" s="17"/>
      <c r="G14" s="17"/>
      <c r="H14" s="17"/>
    </row>
    <row r="15" spans="1:8" ht="47.25" x14ac:dyDescent="0.25">
      <c r="A15" s="15" t="s">
        <v>32</v>
      </c>
      <c r="B15" s="16">
        <v>1300</v>
      </c>
      <c r="C15" s="14">
        <v>140</v>
      </c>
      <c r="D15" s="14"/>
      <c r="E15" s="17">
        <f>SUM(E16:E17)</f>
        <v>0</v>
      </c>
      <c r="F15" s="17">
        <f>SUM(F16:F17)</f>
        <v>0</v>
      </c>
      <c r="G15" s="17">
        <f>SUM(G16:G17)</f>
        <v>0</v>
      </c>
      <c r="H15" s="17">
        <f>SUM(H16:H17)</f>
        <v>0</v>
      </c>
    </row>
    <row r="16" spans="1:8" x14ac:dyDescent="0.25">
      <c r="A16" s="15"/>
      <c r="B16" s="16">
        <v>1310</v>
      </c>
      <c r="C16" s="14">
        <v>140</v>
      </c>
      <c r="D16" s="14"/>
      <c r="E16" s="17"/>
      <c r="F16" s="17"/>
      <c r="G16" s="17"/>
      <c r="H16" s="17"/>
    </row>
    <row r="17" spans="1:9" x14ac:dyDescent="0.25">
      <c r="A17" s="15"/>
      <c r="B17" s="16">
        <v>1320</v>
      </c>
      <c r="C17" s="14">
        <v>140</v>
      </c>
      <c r="D17" s="14"/>
      <c r="E17" s="17"/>
      <c r="F17" s="17"/>
      <c r="G17" s="17"/>
      <c r="H17" s="17"/>
    </row>
    <row r="18" spans="1:9" ht="31.5" x14ac:dyDescent="0.25">
      <c r="A18" s="15" t="s">
        <v>33</v>
      </c>
      <c r="B18" s="16">
        <v>1400</v>
      </c>
      <c r="C18" s="14">
        <v>150</v>
      </c>
      <c r="D18" s="14"/>
      <c r="E18" s="17">
        <f>SUM(E19:E21)</f>
        <v>0</v>
      </c>
      <c r="F18" s="17">
        <f>SUM(F19:F21)</f>
        <v>0</v>
      </c>
      <c r="G18" s="17">
        <f>SUM(G19:G21)</f>
        <v>0</v>
      </c>
      <c r="H18" s="17">
        <f>SUM(H19:H21)</f>
        <v>0</v>
      </c>
    </row>
    <row r="19" spans="1:9" x14ac:dyDescent="0.25">
      <c r="A19" s="15" t="s">
        <v>34</v>
      </c>
      <c r="B19" s="16">
        <v>1410</v>
      </c>
      <c r="C19" s="14">
        <v>150</v>
      </c>
      <c r="D19" s="14"/>
      <c r="E19" s="17"/>
      <c r="F19" s="17"/>
      <c r="G19" s="17"/>
      <c r="H19" s="17"/>
    </row>
    <row r="20" spans="1:9" ht="31.5" x14ac:dyDescent="0.25">
      <c r="A20" s="15" t="s">
        <v>35</v>
      </c>
      <c r="B20" s="16">
        <v>1420</v>
      </c>
      <c r="C20" s="14">
        <v>150</v>
      </c>
      <c r="D20" s="14"/>
      <c r="E20" s="17"/>
      <c r="F20" s="17"/>
      <c r="G20" s="17"/>
      <c r="H20" s="17"/>
      <c r="I20" s="41"/>
    </row>
    <row r="21" spans="1:9" x14ac:dyDescent="0.25">
      <c r="A21" s="15"/>
      <c r="B21" s="16">
        <v>1430</v>
      </c>
      <c r="C21" s="14">
        <v>150</v>
      </c>
      <c r="D21" s="14"/>
      <c r="E21" s="17"/>
      <c r="F21" s="17"/>
      <c r="G21" s="17"/>
      <c r="H21" s="17"/>
    </row>
    <row r="22" spans="1:9" x14ac:dyDescent="0.25">
      <c r="A22" s="15" t="s">
        <v>36</v>
      </c>
      <c r="B22" s="16">
        <v>1500</v>
      </c>
      <c r="C22" s="14">
        <v>180</v>
      </c>
      <c r="D22" s="14"/>
      <c r="E22" s="28">
        <f>SUM(E23:E25)</f>
        <v>361596568.25</v>
      </c>
      <c r="F22" s="17">
        <f>SUM(F23:F25)</f>
        <v>0</v>
      </c>
      <c r="G22" s="17">
        <f>SUM(G23:G25)</f>
        <v>0</v>
      </c>
      <c r="H22" s="17">
        <f>SUM(H23:H25)</f>
        <v>0</v>
      </c>
    </row>
    <row r="23" spans="1:9" x14ac:dyDescent="0.25">
      <c r="A23" s="15"/>
      <c r="B23" s="16">
        <v>1510</v>
      </c>
      <c r="C23" s="14">
        <v>180</v>
      </c>
      <c r="D23" s="14"/>
      <c r="E23" s="28">
        <f>353342300+2341018.36+1155480.89</f>
        <v>356838799.25</v>
      </c>
      <c r="F23" s="28"/>
      <c r="G23" s="17"/>
      <c r="H23" s="17"/>
    </row>
    <row r="24" spans="1:9" ht="31.5" x14ac:dyDescent="0.25">
      <c r="A24" s="15" t="s">
        <v>35</v>
      </c>
      <c r="B24" s="16">
        <v>1520</v>
      </c>
      <c r="C24" s="14">
        <v>180</v>
      </c>
      <c r="D24" s="14"/>
      <c r="E24" s="17">
        <f>8484409-3726640</f>
        <v>4757769</v>
      </c>
      <c r="F24" s="17"/>
      <c r="G24" s="17"/>
      <c r="H24" s="17"/>
    </row>
    <row r="25" spans="1:9" x14ac:dyDescent="0.25">
      <c r="A25" s="15"/>
      <c r="B25" s="16">
        <v>1530</v>
      </c>
      <c r="C25" s="14">
        <v>180</v>
      </c>
      <c r="D25" s="14"/>
      <c r="E25" s="17"/>
      <c r="F25" s="17"/>
      <c r="G25" s="17"/>
      <c r="H25" s="17"/>
    </row>
    <row r="26" spans="1:9" ht="31.5" x14ac:dyDescent="0.25">
      <c r="A26" s="15" t="s">
        <v>37</v>
      </c>
      <c r="B26" s="16">
        <v>1900</v>
      </c>
      <c r="C26" s="14"/>
      <c r="D26" s="14"/>
      <c r="E26" s="17">
        <f>SUM(E27:E28)</f>
        <v>0</v>
      </c>
      <c r="F26" s="17">
        <f>SUM(F27:F28)</f>
        <v>0</v>
      </c>
      <c r="G26" s="17">
        <f>SUM(G27:G28)</f>
        <v>0</v>
      </c>
      <c r="H26" s="17">
        <f>SUM(H27:H28)</f>
        <v>0</v>
      </c>
    </row>
    <row r="27" spans="1:9" x14ac:dyDescent="0.25">
      <c r="A27" s="15"/>
      <c r="B27" s="16">
        <v>1910</v>
      </c>
      <c r="C27" s="14"/>
      <c r="D27" s="14"/>
      <c r="E27" s="17"/>
      <c r="F27" s="17"/>
      <c r="G27" s="17"/>
      <c r="H27" s="17"/>
    </row>
    <row r="28" spans="1:9" x14ac:dyDescent="0.25">
      <c r="A28" s="15"/>
      <c r="B28" s="16">
        <v>1920</v>
      </c>
      <c r="C28" s="14"/>
      <c r="D28" s="14"/>
      <c r="E28" s="17"/>
      <c r="F28" s="17"/>
      <c r="G28" s="17"/>
      <c r="H28" s="17"/>
    </row>
    <row r="29" spans="1:9" x14ac:dyDescent="0.25">
      <c r="A29" s="15" t="s">
        <v>38</v>
      </c>
      <c r="B29" s="16">
        <v>1980</v>
      </c>
      <c r="C29" s="14" t="s">
        <v>26</v>
      </c>
      <c r="D29" s="14"/>
      <c r="E29" s="17"/>
      <c r="F29" s="17"/>
      <c r="G29" s="17"/>
      <c r="H29" s="17"/>
    </row>
    <row r="30" spans="1:9" ht="63" x14ac:dyDescent="0.25">
      <c r="A30" s="15" t="s">
        <v>39</v>
      </c>
      <c r="B30" s="16">
        <v>1981</v>
      </c>
      <c r="C30" s="14">
        <v>510</v>
      </c>
      <c r="D30" s="14"/>
      <c r="E30" s="17"/>
      <c r="F30" s="17"/>
      <c r="G30" s="17"/>
      <c r="H30" s="18" t="s">
        <v>26</v>
      </c>
    </row>
    <row r="31" spans="1:9" x14ac:dyDescent="0.25">
      <c r="A31" s="15" t="s">
        <v>40</v>
      </c>
      <c r="B31" s="16">
        <v>2000</v>
      </c>
      <c r="C31" s="14" t="s">
        <v>26</v>
      </c>
      <c r="D31" s="14"/>
      <c r="E31" s="17">
        <f>E32+E39+E45+E49+E51+E53</f>
        <v>362869308.25</v>
      </c>
      <c r="F31" s="17">
        <f>F32+F39+F45+F49+F51+F53</f>
        <v>0</v>
      </c>
      <c r="G31" s="17">
        <f>G32+G39+G45+G49+G51+G53</f>
        <v>0</v>
      </c>
      <c r="H31" s="17">
        <f>H53</f>
        <v>0</v>
      </c>
    </row>
    <row r="32" spans="1:9" ht="31.5" x14ac:dyDescent="0.25">
      <c r="A32" s="15" t="s">
        <v>41</v>
      </c>
      <c r="B32" s="16">
        <v>2100</v>
      </c>
      <c r="C32" s="14" t="s">
        <v>26</v>
      </c>
      <c r="D32" s="14"/>
      <c r="E32" s="17">
        <f>SUM(E33:E36)</f>
        <v>0</v>
      </c>
      <c r="F32" s="17">
        <f>SUM(F33:F36)</f>
        <v>0</v>
      </c>
      <c r="G32" s="17">
        <f>SUM(G33:G36)</f>
        <v>0</v>
      </c>
      <c r="H32" s="18" t="s">
        <v>26</v>
      </c>
    </row>
    <row r="33" spans="1:8" x14ac:dyDescent="0.25">
      <c r="A33" s="15" t="s">
        <v>42</v>
      </c>
      <c r="B33" s="16">
        <v>2110</v>
      </c>
      <c r="C33" s="14">
        <v>111</v>
      </c>
      <c r="D33" s="14"/>
      <c r="E33" s="17"/>
      <c r="F33" s="17"/>
      <c r="G33" s="17"/>
      <c r="H33" s="18" t="s">
        <v>26</v>
      </c>
    </row>
    <row r="34" spans="1:8" ht="47.25" x14ac:dyDescent="0.25">
      <c r="A34" s="15" t="s">
        <v>43</v>
      </c>
      <c r="B34" s="16">
        <v>2120</v>
      </c>
      <c r="C34" s="14">
        <v>112</v>
      </c>
      <c r="D34" s="14"/>
      <c r="E34" s="17"/>
      <c r="F34" s="17"/>
      <c r="G34" s="17"/>
      <c r="H34" s="18" t="s">
        <v>26</v>
      </c>
    </row>
    <row r="35" spans="1:8" ht="63" x14ac:dyDescent="0.25">
      <c r="A35" s="15" t="s">
        <v>44</v>
      </c>
      <c r="B35" s="16">
        <v>2130</v>
      </c>
      <c r="C35" s="14">
        <v>113</v>
      </c>
      <c r="D35" s="14"/>
      <c r="E35" s="17"/>
      <c r="F35" s="17"/>
      <c r="G35" s="17"/>
      <c r="H35" s="18" t="s">
        <v>26</v>
      </c>
    </row>
    <row r="36" spans="1:8" ht="94.5" x14ac:dyDescent="0.25">
      <c r="A36" s="15" t="s">
        <v>45</v>
      </c>
      <c r="B36" s="16">
        <v>2140</v>
      </c>
      <c r="C36" s="14">
        <v>119</v>
      </c>
      <c r="D36" s="14"/>
      <c r="E36" s="17">
        <f>SUM(E37:E38)</f>
        <v>0</v>
      </c>
      <c r="F36" s="17">
        <f>SUM(F37:F38)</f>
        <v>0</v>
      </c>
      <c r="G36" s="17">
        <f>SUM(G37:G38)</f>
        <v>0</v>
      </c>
      <c r="H36" s="18" t="s">
        <v>26</v>
      </c>
    </row>
    <row r="37" spans="1:8" x14ac:dyDescent="0.25">
      <c r="A37" s="15" t="s">
        <v>46</v>
      </c>
      <c r="B37" s="16">
        <v>2141</v>
      </c>
      <c r="C37" s="14">
        <v>119</v>
      </c>
      <c r="D37" s="14"/>
      <c r="E37" s="17"/>
      <c r="F37" s="17"/>
      <c r="G37" s="17"/>
      <c r="H37" s="18" t="s">
        <v>26</v>
      </c>
    </row>
    <row r="38" spans="1:8" x14ac:dyDescent="0.25">
      <c r="A38" s="15" t="s">
        <v>47</v>
      </c>
      <c r="B38" s="16">
        <v>2142</v>
      </c>
      <c r="C38" s="14">
        <v>119</v>
      </c>
      <c r="D38" s="14"/>
      <c r="E38" s="17"/>
      <c r="F38" s="17"/>
      <c r="G38" s="17"/>
      <c r="H38" s="18" t="s">
        <v>26</v>
      </c>
    </row>
    <row r="39" spans="1:8" ht="31.5" x14ac:dyDescent="0.25">
      <c r="A39" s="15" t="s">
        <v>48</v>
      </c>
      <c r="B39" s="16">
        <v>2200</v>
      </c>
      <c r="C39" s="14">
        <v>300</v>
      </c>
      <c r="D39" s="14"/>
      <c r="E39" s="17">
        <f>E40+E42+E43+E44</f>
        <v>0</v>
      </c>
      <c r="F39" s="17">
        <f>F40+F42+F43+F44</f>
        <v>0</v>
      </c>
      <c r="G39" s="17">
        <f>G40+G42+G43+G44</f>
        <v>0</v>
      </c>
      <c r="H39" s="18" t="s">
        <v>26</v>
      </c>
    </row>
    <row r="40" spans="1:8" ht="47.25" x14ac:dyDescent="0.25">
      <c r="A40" s="15" t="s">
        <v>49</v>
      </c>
      <c r="B40" s="16">
        <v>2210</v>
      </c>
      <c r="C40" s="14">
        <v>320</v>
      </c>
      <c r="D40" s="14"/>
      <c r="E40" s="17"/>
      <c r="F40" s="17"/>
      <c r="G40" s="17"/>
      <c r="H40" s="18" t="s">
        <v>26</v>
      </c>
    </row>
    <row r="41" spans="1:8" ht="63" x14ac:dyDescent="0.25">
      <c r="A41" s="15" t="s">
        <v>50</v>
      </c>
      <c r="B41" s="16">
        <v>2211</v>
      </c>
      <c r="C41" s="14">
        <v>321</v>
      </c>
      <c r="D41" s="14"/>
      <c r="E41" s="17"/>
      <c r="F41" s="17"/>
      <c r="G41" s="17"/>
      <c r="H41" s="18" t="s">
        <v>26</v>
      </c>
    </row>
    <row r="42" spans="1:8" ht="78.75" x14ac:dyDescent="0.25">
      <c r="A42" s="15" t="s">
        <v>52</v>
      </c>
      <c r="B42" s="16">
        <v>2220</v>
      </c>
      <c r="C42" s="14">
        <v>340</v>
      </c>
      <c r="D42" s="14"/>
      <c r="E42" s="17"/>
      <c r="F42" s="17"/>
      <c r="G42" s="17"/>
      <c r="H42" s="18" t="s">
        <v>26</v>
      </c>
    </row>
    <row r="43" spans="1:8" ht="110.25" x14ac:dyDescent="0.25">
      <c r="A43" s="15" t="s">
        <v>53</v>
      </c>
      <c r="B43" s="16">
        <v>2230</v>
      </c>
      <c r="C43" s="14">
        <v>350</v>
      </c>
      <c r="D43" s="14"/>
      <c r="E43" s="17"/>
      <c r="F43" s="17"/>
      <c r="G43" s="17"/>
      <c r="H43" s="18" t="s">
        <v>26</v>
      </c>
    </row>
    <row r="44" spans="1:8" x14ac:dyDescent="0.25">
      <c r="A44" s="15" t="s">
        <v>54</v>
      </c>
      <c r="B44" s="16">
        <v>2240</v>
      </c>
      <c r="C44" s="14">
        <v>360</v>
      </c>
      <c r="D44" s="14"/>
      <c r="E44" s="17"/>
      <c r="F44" s="17"/>
      <c r="G44" s="17"/>
      <c r="H44" s="18" t="s">
        <v>26</v>
      </c>
    </row>
    <row r="45" spans="1:8" ht="31.5" x14ac:dyDescent="0.25">
      <c r="A45" s="15" t="s">
        <v>55</v>
      </c>
      <c r="B45" s="16">
        <v>2300</v>
      </c>
      <c r="C45" s="14">
        <v>850</v>
      </c>
      <c r="D45" s="14"/>
      <c r="E45" s="17">
        <f>SUM(E46:E48)</f>
        <v>0</v>
      </c>
      <c r="F45" s="17">
        <f>SUM(F46:F48)</f>
        <v>0</v>
      </c>
      <c r="G45" s="17">
        <f>SUM(G46:G48)</f>
        <v>0</v>
      </c>
      <c r="H45" s="18" t="s">
        <v>26</v>
      </c>
    </row>
    <row r="46" spans="1:8" ht="31.5" x14ac:dyDescent="0.25">
      <c r="A46" s="15" t="s">
        <v>56</v>
      </c>
      <c r="B46" s="16">
        <v>2310</v>
      </c>
      <c r="C46" s="14">
        <v>851</v>
      </c>
      <c r="D46" s="14"/>
      <c r="E46" s="17"/>
      <c r="F46" s="17"/>
      <c r="G46" s="17"/>
      <c r="H46" s="18" t="s">
        <v>26</v>
      </c>
    </row>
    <row r="47" spans="1:8" ht="78.75" x14ac:dyDescent="0.25">
      <c r="A47" s="15" t="s">
        <v>57</v>
      </c>
      <c r="B47" s="16">
        <v>2320</v>
      </c>
      <c r="C47" s="14">
        <v>852</v>
      </c>
      <c r="D47" s="14"/>
      <c r="E47" s="17"/>
      <c r="F47" s="17"/>
      <c r="G47" s="17"/>
      <c r="H47" s="18" t="s">
        <v>26</v>
      </c>
    </row>
    <row r="48" spans="1:8" ht="47.25" x14ac:dyDescent="0.25">
      <c r="A48" s="15" t="s">
        <v>58</v>
      </c>
      <c r="B48" s="16">
        <v>2330</v>
      </c>
      <c r="C48" s="14">
        <v>853</v>
      </c>
      <c r="D48" s="14"/>
      <c r="E48" s="17"/>
      <c r="F48" s="17"/>
      <c r="G48" s="17"/>
      <c r="H48" s="18" t="s">
        <v>26</v>
      </c>
    </row>
    <row r="49" spans="1:64" ht="47.25" x14ac:dyDescent="0.25">
      <c r="A49" s="15" t="s">
        <v>59</v>
      </c>
      <c r="B49" s="16">
        <v>2400</v>
      </c>
      <c r="C49" s="14" t="s">
        <v>26</v>
      </c>
      <c r="D49" s="14"/>
      <c r="E49" s="17">
        <f>SUM(E50:E50)</f>
        <v>0</v>
      </c>
      <c r="F49" s="17">
        <f>SUM(F50:F50)</f>
        <v>0</v>
      </c>
      <c r="G49" s="17">
        <f>SUM(G50:G50)</f>
        <v>0</v>
      </c>
      <c r="H49" s="18" t="s">
        <v>26</v>
      </c>
    </row>
    <row r="50" spans="1:64" ht="31.5" x14ac:dyDescent="0.25">
      <c r="A50" s="15" t="s">
        <v>60</v>
      </c>
      <c r="B50" s="16">
        <v>2410</v>
      </c>
      <c r="C50" s="14">
        <v>810</v>
      </c>
      <c r="D50" s="14"/>
      <c r="E50" s="17"/>
      <c r="F50" s="17"/>
      <c r="G50" s="17"/>
      <c r="H50" s="18" t="s">
        <v>26</v>
      </c>
    </row>
    <row r="51" spans="1:64" ht="31.5" x14ac:dyDescent="0.25">
      <c r="A51" s="15" t="s">
        <v>62</v>
      </c>
      <c r="B51" s="16">
        <v>2500</v>
      </c>
      <c r="C51" s="14" t="s">
        <v>26</v>
      </c>
      <c r="D51" s="14"/>
      <c r="E51" s="17"/>
      <c r="F51" s="17"/>
      <c r="G51" s="17"/>
      <c r="H51" s="18" t="s">
        <v>26</v>
      </c>
    </row>
    <row r="52" spans="1:64" ht="78.75" x14ac:dyDescent="0.25">
      <c r="A52" s="15" t="s">
        <v>63</v>
      </c>
      <c r="B52" s="16">
        <v>2520</v>
      </c>
      <c r="C52" s="14">
        <v>831</v>
      </c>
      <c r="D52" s="14"/>
      <c r="E52" s="17"/>
      <c r="F52" s="17"/>
      <c r="G52" s="17"/>
      <c r="H52" s="18" t="s">
        <v>26</v>
      </c>
    </row>
    <row r="53" spans="1:64" ht="31.5" x14ac:dyDescent="0.25">
      <c r="A53" s="15" t="s">
        <v>64</v>
      </c>
      <c r="B53" s="16">
        <v>2600</v>
      </c>
      <c r="C53" s="14" t="s">
        <v>26</v>
      </c>
      <c r="D53" s="14"/>
      <c r="E53" s="17">
        <f>E54+E55+E59</f>
        <v>362869308.25</v>
      </c>
      <c r="F53" s="17">
        <f>F54+F55+F59</f>
        <v>0</v>
      </c>
      <c r="G53" s="17">
        <f>G54+G55+G59</f>
        <v>0</v>
      </c>
      <c r="H53" s="17">
        <f>H54+H55+H59</f>
        <v>0</v>
      </c>
    </row>
    <row r="54" spans="1:64" ht="47.25" x14ac:dyDescent="0.25">
      <c r="A54" s="15" t="s">
        <v>65</v>
      </c>
      <c r="B54" s="16">
        <v>2630</v>
      </c>
      <c r="C54" s="14">
        <v>243</v>
      </c>
      <c r="D54" s="14"/>
      <c r="E54" s="17"/>
      <c r="F54" s="17"/>
      <c r="G54" s="17"/>
      <c r="H54" s="17"/>
    </row>
    <row r="55" spans="1:64" ht="31.5" x14ac:dyDescent="0.25">
      <c r="A55" s="15" t="s">
        <v>66</v>
      </c>
      <c r="B55" s="16">
        <v>2640</v>
      </c>
      <c r="C55" s="14">
        <v>244</v>
      </c>
      <c r="D55" s="14"/>
      <c r="E55" s="17">
        <f>E56+E57+E58</f>
        <v>362869308.25</v>
      </c>
      <c r="F55" s="17">
        <f t="shared" ref="F55:H55" si="0">F56+F57+F58</f>
        <v>0</v>
      </c>
      <c r="G55" s="17">
        <f t="shared" si="0"/>
        <v>0</v>
      </c>
      <c r="H55" s="17">
        <f t="shared" si="0"/>
        <v>0</v>
      </c>
    </row>
    <row r="56" spans="1:64" ht="31.5" x14ac:dyDescent="0.25">
      <c r="A56" s="29" t="s">
        <v>142</v>
      </c>
      <c r="B56" s="16">
        <v>2641</v>
      </c>
      <c r="C56" s="14">
        <v>243</v>
      </c>
      <c r="D56" s="14">
        <v>225</v>
      </c>
      <c r="E56" s="28">
        <f>8484409-3726640</f>
        <v>4757769</v>
      </c>
      <c r="F56" s="17"/>
      <c r="G56" s="17"/>
      <c r="H56" s="17"/>
    </row>
    <row r="57" spans="1:64" x14ac:dyDescent="0.25">
      <c r="A57" s="30" t="s">
        <v>143</v>
      </c>
      <c r="B57" s="16">
        <v>2642</v>
      </c>
      <c r="C57" s="14">
        <v>244</v>
      </c>
      <c r="D57" s="14">
        <v>226</v>
      </c>
      <c r="E57" s="28">
        <v>4769239.25</v>
      </c>
      <c r="F57" s="17"/>
      <c r="G57" s="17"/>
      <c r="H57" s="17"/>
    </row>
    <row r="58" spans="1:64" ht="31.5" x14ac:dyDescent="0.25">
      <c r="A58" s="30" t="s">
        <v>144</v>
      </c>
      <c r="B58" s="16">
        <v>2642</v>
      </c>
      <c r="C58" s="14">
        <v>244</v>
      </c>
      <c r="D58" s="14">
        <v>310</v>
      </c>
      <c r="E58" s="28">
        <v>353342300</v>
      </c>
      <c r="F58" s="17"/>
      <c r="G58" s="17"/>
      <c r="H58" s="17"/>
    </row>
    <row r="59" spans="1:64" s="37" customFormat="1" ht="78.75" x14ac:dyDescent="0.25">
      <c r="A59" s="30" t="s">
        <v>177</v>
      </c>
      <c r="B59" s="31">
        <v>2650</v>
      </c>
      <c r="C59" s="32">
        <v>246</v>
      </c>
      <c r="D59" s="32"/>
      <c r="E59" s="28">
        <f>SUM(E61:E62)</f>
        <v>0</v>
      </c>
      <c r="F59" s="28">
        <f>SUM(F61:F62)</f>
        <v>0</v>
      </c>
      <c r="G59" s="28">
        <f>SUM(G61:G62)</f>
        <v>0</v>
      </c>
      <c r="H59" s="28">
        <f>SUM(H61:H62)</f>
        <v>0</v>
      </c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</row>
    <row r="60" spans="1:64" s="37" customFormat="1" x14ac:dyDescent="0.25">
      <c r="A60" s="30" t="s">
        <v>178</v>
      </c>
      <c r="B60" s="31">
        <v>2660</v>
      </c>
      <c r="C60" s="32">
        <v>247</v>
      </c>
      <c r="D60" s="32"/>
      <c r="E60" s="28"/>
      <c r="F60" s="28"/>
      <c r="G60" s="28"/>
      <c r="H60" s="28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</row>
    <row r="61" spans="1:64" s="37" customFormat="1" ht="47.25" x14ac:dyDescent="0.25">
      <c r="A61" s="30" t="s">
        <v>68</v>
      </c>
      <c r="B61" s="31">
        <v>2700</v>
      </c>
      <c r="C61" s="32">
        <v>400</v>
      </c>
      <c r="D61" s="32"/>
      <c r="E61" s="28"/>
      <c r="F61" s="28"/>
      <c r="G61" s="28"/>
      <c r="H61" s="28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</row>
    <row r="62" spans="1:64" s="37" customFormat="1" ht="47.25" x14ac:dyDescent="0.25">
      <c r="A62" s="30" t="s">
        <v>69</v>
      </c>
      <c r="B62" s="31">
        <v>2720</v>
      </c>
      <c r="C62" s="32">
        <v>407</v>
      </c>
      <c r="D62" s="32"/>
      <c r="E62" s="28"/>
      <c r="F62" s="28"/>
      <c r="G62" s="28"/>
      <c r="H62" s="28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</row>
    <row r="63" spans="1:64" s="37" customFormat="1" ht="31.5" x14ac:dyDescent="0.25">
      <c r="A63" s="30" t="s">
        <v>70</v>
      </c>
      <c r="B63" s="31">
        <v>3000</v>
      </c>
      <c r="C63" s="32">
        <v>100</v>
      </c>
      <c r="D63" s="32"/>
      <c r="E63" s="28">
        <f>SUM(E64:E66)</f>
        <v>0</v>
      </c>
      <c r="F63" s="28">
        <f>SUM(F64:F66)</f>
        <v>0</v>
      </c>
      <c r="G63" s="28">
        <f>SUM(G64:G66)</f>
        <v>0</v>
      </c>
      <c r="H63" s="57" t="s">
        <v>26</v>
      </c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</row>
    <row r="64" spans="1:64" s="37" customFormat="1" x14ac:dyDescent="0.25">
      <c r="A64" s="30" t="s">
        <v>71</v>
      </c>
      <c r="B64" s="31">
        <v>3010</v>
      </c>
      <c r="C64" s="32"/>
      <c r="D64" s="32"/>
      <c r="E64" s="28"/>
      <c r="F64" s="28"/>
      <c r="G64" s="28"/>
      <c r="H64" s="57" t="s">
        <v>26</v>
      </c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</row>
    <row r="65" spans="1:64" s="37" customFormat="1" x14ac:dyDescent="0.25">
      <c r="A65" s="30" t="s">
        <v>72</v>
      </c>
      <c r="B65" s="31">
        <v>3020</v>
      </c>
      <c r="C65" s="32"/>
      <c r="D65" s="32"/>
      <c r="E65" s="28"/>
      <c r="F65" s="28"/>
      <c r="G65" s="28"/>
      <c r="H65" s="57" t="s">
        <v>26</v>
      </c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</row>
    <row r="66" spans="1:64" s="37" customFormat="1" ht="31.5" x14ac:dyDescent="0.25">
      <c r="A66" s="30" t="s">
        <v>73</v>
      </c>
      <c r="B66" s="31">
        <v>3030</v>
      </c>
      <c r="C66" s="32"/>
      <c r="D66" s="32"/>
      <c r="E66" s="28"/>
      <c r="F66" s="28"/>
      <c r="G66" s="28"/>
      <c r="H66" s="57" t="s">
        <v>26</v>
      </c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</row>
    <row r="67" spans="1:64" s="37" customFormat="1" x14ac:dyDescent="0.25">
      <c r="A67" s="30" t="s">
        <v>74</v>
      </c>
      <c r="B67" s="31">
        <v>4000</v>
      </c>
      <c r="C67" s="32" t="s">
        <v>26</v>
      </c>
      <c r="D67" s="32"/>
      <c r="E67" s="28"/>
      <c r="F67" s="28"/>
      <c r="G67" s="28"/>
      <c r="H67" s="57" t="s">
        <v>26</v>
      </c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</row>
    <row r="68" spans="1:64" s="37" customFormat="1" ht="31.5" x14ac:dyDescent="0.25">
      <c r="A68" s="30" t="s">
        <v>75</v>
      </c>
      <c r="B68" s="31">
        <v>4010</v>
      </c>
      <c r="C68" s="32">
        <v>610</v>
      </c>
      <c r="D68" s="32"/>
      <c r="E68" s="28"/>
      <c r="F68" s="28"/>
      <c r="G68" s="28"/>
      <c r="H68" s="57" t="s">
        <v>26</v>
      </c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</row>
  </sheetData>
  <mergeCells count="6">
    <mergeCell ref="A1:H1"/>
    <mergeCell ref="A3:A4"/>
    <mergeCell ref="B3:B4"/>
    <mergeCell ref="C3:C4"/>
    <mergeCell ref="D3:D4"/>
    <mergeCell ref="E3:H3"/>
  </mergeCells>
  <pageMargins left="0.78740157480314965" right="0.78740157480314965" top="0.19685039370078741" bottom="0" header="0.51181102362204722" footer="0.51181102362204722"/>
  <pageSetup paperSize="9" scale="66" orientation="portrait" r:id="rId1"/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7"/>
  <sheetViews>
    <sheetView topLeftCell="A23" zoomScaleNormal="100" workbookViewId="0">
      <selection activeCell="A39" sqref="A39:A40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8" width="16" style="11" customWidth="1"/>
    <col min="9" max="64" width="11.5703125" style="11"/>
  </cols>
  <sheetData>
    <row r="1" spans="1:8" ht="15.2" customHeight="1" x14ac:dyDescent="0.25">
      <c r="A1" s="51" t="s">
        <v>77</v>
      </c>
      <c r="B1" s="51"/>
      <c r="C1" s="51"/>
      <c r="D1" s="51"/>
      <c r="E1" s="51"/>
      <c r="F1" s="51"/>
      <c r="G1" s="51"/>
      <c r="H1" s="51"/>
    </row>
    <row r="3" spans="1:8" ht="15.2" customHeight="1" x14ac:dyDescent="0.25">
      <c r="A3" s="50" t="s">
        <v>16</v>
      </c>
      <c r="B3" s="50" t="s">
        <v>17</v>
      </c>
      <c r="C3" s="50" t="s">
        <v>18</v>
      </c>
      <c r="D3" s="50" t="s">
        <v>19</v>
      </c>
      <c r="E3" s="50" t="s">
        <v>20</v>
      </c>
      <c r="F3" s="50"/>
      <c r="G3" s="50"/>
      <c r="H3" s="50"/>
    </row>
    <row r="4" spans="1:8" ht="63" x14ac:dyDescent="0.25">
      <c r="A4" s="50"/>
      <c r="B4" s="50"/>
      <c r="C4" s="50"/>
      <c r="D4" s="50"/>
      <c r="E4" s="13" t="s">
        <v>21</v>
      </c>
      <c r="F4" s="13" t="s">
        <v>22</v>
      </c>
      <c r="G4" s="13" t="s">
        <v>23</v>
      </c>
      <c r="H4" s="13" t="s">
        <v>24</v>
      </c>
    </row>
    <row r="5" spans="1:8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</row>
    <row r="6" spans="1:8" ht="31.5" x14ac:dyDescent="0.25">
      <c r="A6" s="15" t="s">
        <v>25</v>
      </c>
      <c r="B6" s="16">
        <v>1</v>
      </c>
      <c r="C6" s="14" t="s">
        <v>26</v>
      </c>
      <c r="D6" s="14" t="s">
        <v>26</v>
      </c>
      <c r="E6" s="17"/>
      <c r="F6" s="17"/>
      <c r="G6" s="17"/>
      <c r="H6" s="17"/>
    </row>
    <row r="7" spans="1:8" ht="31.5" x14ac:dyDescent="0.25">
      <c r="A7" s="15" t="s">
        <v>27</v>
      </c>
      <c r="B7" s="16">
        <v>2</v>
      </c>
      <c r="C7" s="14" t="s">
        <v>26</v>
      </c>
      <c r="D7" s="14" t="s">
        <v>26</v>
      </c>
      <c r="E7" s="17">
        <f>E6+E8-E31+E61-E65</f>
        <v>0</v>
      </c>
      <c r="F7" s="17">
        <f>F6+F8-F31+F61-F65</f>
        <v>0</v>
      </c>
      <c r="G7" s="17">
        <f>G6+G8-G31+G61-G65</f>
        <v>0</v>
      </c>
      <c r="H7" s="17">
        <f>H6+H8-H31</f>
        <v>0</v>
      </c>
    </row>
    <row r="8" spans="1:8" x14ac:dyDescent="0.25">
      <c r="A8" s="15" t="s">
        <v>28</v>
      </c>
      <c r="B8" s="16">
        <v>1000</v>
      </c>
      <c r="C8" s="14"/>
      <c r="D8" s="14"/>
      <c r="E8" s="17">
        <f>E9+E12+E15+E18+E22+E26+E29</f>
        <v>0</v>
      </c>
      <c r="F8" s="17">
        <f>F9+F12+F15+F18+F22+F26+F29</f>
        <v>0</v>
      </c>
      <c r="G8" s="17">
        <f>G9+G12+G15+G18+G22+G26+G29</f>
        <v>0</v>
      </c>
      <c r="H8" s="17">
        <f>H9+H12+H15+H18+H22+H26+H29</f>
        <v>0</v>
      </c>
    </row>
    <row r="9" spans="1:8" ht="31.5" x14ac:dyDescent="0.25">
      <c r="A9" s="15" t="s">
        <v>29</v>
      </c>
      <c r="B9" s="16">
        <v>1100</v>
      </c>
      <c r="C9" s="14">
        <v>120</v>
      </c>
      <c r="D9" s="14"/>
      <c r="E9" s="17">
        <f>SUM(E10:E11)</f>
        <v>0</v>
      </c>
      <c r="F9" s="17">
        <f>SUM(F10:F11)</f>
        <v>0</v>
      </c>
      <c r="G9" s="17">
        <f>SUM(G10:G11)</f>
        <v>0</v>
      </c>
      <c r="H9" s="17">
        <f>SUM(H10:H11)</f>
        <v>0</v>
      </c>
    </row>
    <row r="10" spans="1:8" x14ac:dyDescent="0.25">
      <c r="A10" s="15"/>
      <c r="B10" s="16">
        <v>1110</v>
      </c>
      <c r="C10" s="14"/>
      <c r="D10" s="14"/>
      <c r="E10" s="17"/>
      <c r="F10" s="17"/>
      <c r="G10" s="17"/>
      <c r="H10" s="17"/>
    </row>
    <row r="11" spans="1:8" x14ac:dyDescent="0.25">
      <c r="A11" s="15"/>
      <c r="B11" s="16">
        <v>1120</v>
      </c>
      <c r="C11" s="14"/>
      <c r="D11" s="14"/>
      <c r="E11" s="17"/>
      <c r="F11" s="17"/>
      <c r="G11" s="17"/>
      <c r="H11" s="17"/>
    </row>
    <row r="12" spans="1:8" ht="47.25" x14ac:dyDescent="0.25">
      <c r="A12" s="15" t="s">
        <v>30</v>
      </c>
      <c r="B12" s="16">
        <v>1200</v>
      </c>
      <c r="C12" s="14">
        <v>130</v>
      </c>
      <c r="D12" s="14"/>
      <c r="E12" s="17">
        <f>SUM(E13:E14)</f>
        <v>0</v>
      </c>
      <c r="F12" s="17">
        <f>SUM(F13:F14)</f>
        <v>0</v>
      </c>
      <c r="G12" s="17">
        <f>SUM(G13:G14)</f>
        <v>0</v>
      </c>
      <c r="H12" s="17">
        <f>SUM(H13:H14)</f>
        <v>0</v>
      </c>
    </row>
    <row r="13" spans="1:8" ht="78.75" x14ac:dyDescent="0.25">
      <c r="A13" s="15" t="s">
        <v>31</v>
      </c>
      <c r="B13" s="16">
        <v>1210</v>
      </c>
      <c r="C13" s="14">
        <v>130</v>
      </c>
      <c r="D13" s="14"/>
      <c r="E13" s="17"/>
      <c r="F13" s="17"/>
      <c r="G13" s="17"/>
      <c r="H13" s="17"/>
    </row>
    <row r="14" spans="1:8" x14ac:dyDescent="0.25">
      <c r="A14" s="15"/>
      <c r="B14" s="16">
        <v>1220</v>
      </c>
      <c r="C14" s="14">
        <v>130</v>
      </c>
      <c r="D14" s="14"/>
      <c r="E14" s="17"/>
      <c r="F14" s="17"/>
      <c r="G14" s="17"/>
      <c r="H14" s="17"/>
    </row>
    <row r="15" spans="1:8" ht="47.25" x14ac:dyDescent="0.25">
      <c r="A15" s="15" t="s">
        <v>32</v>
      </c>
      <c r="B15" s="16">
        <v>1300</v>
      </c>
      <c r="C15" s="14">
        <v>140</v>
      </c>
      <c r="D15" s="14"/>
      <c r="E15" s="17">
        <f>SUM(E16:E17)</f>
        <v>0</v>
      </c>
      <c r="F15" s="17">
        <f>SUM(F16:F17)</f>
        <v>0</v>
      </c>
      <c r="G15" s="17">
        <f>SUM(G16:G17)</f>
        <v>0</v>
      </c>
      <c r="H15" s="17">
        <f>SUM(H16:H17)</f>
        <v>0</v>
      </c>
    </row>
    <row r="16" spans="1:8" x14ac:dyDescent="0.25">
      <c r="A16" s="15"/>
      <c r="B16" s="16">
        <v>1310</v>
      </c>
      <c r="C16" s="14">
        <v>140</v>
      </c>
      <c r="D16" s="14"/>
      <c r="E16" s="17"/>
      <c r="F16" s="17"/>
      <c r="G16" s="17"/>
      <c r="H16" s="17"/>
    </row>
    <row r="17" spans="1:8" x14ac:dyDescent="0.25">
      <c r="A17" s="15"/>
      <c r="B17" s="16">
        <v>1320</v>
      </c>
      <c r="C17" s="14">
        <v>140</v>
      </c>
      <c r="D17" s="14"/>
      <c r="E17" s="17"/>
      <c r="F17" s="17"/>
      <c r="G17" s="17"/>
      <c r="H17" s="17"/>
    </row>
    <row r="18" spans="1:8" ht="31.5" x14ac:dyDescent="0.25">
      <c r="A18" s="15" t="s">
        <v>33</v>
      </c>
      <c r="B18" s="16">
        <v>1400</v>
      </c>
      <c r="C18" s="14">
        <v>150</v>
      </c>
      <c r="D18" s="14"/>
      <c r="E18" s="17">
        <f>SUM(E19:E21)</f>
        <v>0</v>
      </c>
      <c r="F18" s="17">
        <f>SUM(F19:F21)</f>
        <v>0</v>
      </c>
      <c r="G18" s="17">
        <f>SUM(G19:G21)</f>
        <v>0</v>
      </c>
      <c r="H18" s="17">
        <f>SUM(H19:H21)</f>
        <v>0</v>
      </c>
    </row>
    <row r="19" spans="1:8" x14ac:dyDescent="0.25">
      <c r="A19" s="15" t="s">
        <v>34</v>
      </c>
      <c r="B19" s="16">
        <v>1410</v>
      </c>
      <c r="C19" s="14">
        <v>150</v>
      </c>
      <c r="D19" s="14"/>
      <c r="E19" s="17"/>
      <c r="F19" s="17"/>
      <c r="G19" s="17"/>
      <c r="H19" s="17"/>
    </row>
    <row r="20" spans="1:8" ht="31.5" x14ac:dyDescent="0.25">
      <c r="A20" s="15" t="s">
        <v>35</v>
      </c>
      <c r="B20" s="16">
        <v>1420</v>
      </c>
      <c r="C20" s="14">
        <v>150</v>
      </c>
      <c r="D20" s="14"/>
      <c r="E20" s="17"/>
      <c r="F20" s="17"/>
      <c r="G20" s="17"/>
      <c r="H20" s="17"/>
    </row>
    <row r="21" spans="1:8" x14ac:dyDescent="0.25">
      <c r="A21" s="15"/>
      <c r="B21" s="16">
        <v>1430</v>
      </c>
      <c r="C21" s="14">
        <v>150</v>
      </c>
      <c r="D21" s="14"/>
      <c r="E21" s="17"/>
      <c r="F21" s="17"/>
      <c r="G21" s="17"/>
      <c r="H21" s="17"/>
    </row>
    <row r="22" spans="1:8" x14ac:dyDescent="0.25">
      <c r="A22" s="15" t="s">
        <v>36</v>
      </c>
      <c r="B22" s="16">
        <v>1500</v>
      </c>
      <c r="C22" s="14">
        <v>180</v>
      </c>
      <c r="D22" s="14"/>
      <c r="E22" s="17">
        <f>SUM(E23:E25)</f>
        <v>0</v>
      </c>
      <c r="F22" s="17">
        <f>SUM(F23:F25)</f>
        <v>0</v>
      </c>
      <c r="G22" s="17">
        <f>SUM(G23:G25)</f>
        <v>0</v>
      </c>
      <c r="H22" s="17">
        <f>SUM(H23:H25)</f>
        <v>0</v>
      </c>
    </row>
    <row r="23" spans="1:8" x14ac:dyDescent="0.25">
      <c r="A23" s="15"/>
      <c r="B23" s="16">
        <v>1510</v>
      </c>
      <c r="C23" s="14">
        <v>180</v>
      </c>
      <c r="D23" s="14"/>
      <c r="E23" s="17"/>
      <c r="F23" s="17"/>
      <c r="G23" s="17"/>
      <c r="H23" s="17"/>
    </row>
    <row r="24" spans="1:8" ht="31.5" x14ac:dyDescent="0.25">
      <c r="A24" s="15" t="s">
        <v>35</v>
      </c>
      <c r="B24" s="16">
        <v>1520</v>
      </c>
      <c r="C24" s="14">
        <v>180</v>
      </c>
      <c r="D24" s="14"/>
      <c r="E24" s="17"/>
      <c r="F24" s="17"/>
      <c r="G24" s="17"/>
      <c r="H24" s="17"/>
    </row>
    <row r="25" spans="1:8" x14ac:dyDescent="0.25">
      <c r="A25" s="15"/>
      <c r="B25" s="16">
        <v>1530</v>
      </c>
      <c r="C25" s="14">
        <v>180</v>
      </c>
      <c r="D25" s="14"/>
      <c r="E25" s="17"/>
      <c r="F25" s="17"/>
      <c r="G25" s="17"/>
      <c r="H25" s="17"/>
    </row>
    <row r="26" spans="1:8" ht="31.5" x14ac:dyDescent="0.25">
      <c r="A26" s="15" t="s">
        <v>37</v>
      </c>
      <c r="B26" s="16">
        <v>1900</v>
      </c>
      <c r="C26" s="14"/>
      <c r="D26" s="14"/>
      <c r="E26" s="17">
        <f>SUM(E27:E28)</f>
        <v>0</v>
      </c>
      <c r="F26" s="17">
        <f>SUM(F27:F28)</f>
        <v>0</v>
      </c>
      <c r="G26" s="17">
        <f>SUM(G27:G28)</f>
        <v>0</v>
      </c>
      <c r="H26" s="17">
        <f>SUM(H27:H28)</f>
        <v>0</v>
      </c>
    </row>
    <row r="27" spans="1:8" x14ac:dyDescent="0.25">
      <c r="A27" s="15"/>
      <c r="B27" s="16">
        <v>1910</v>
      </c>
      <c r="C27" s="14"/>
      <c r="D27" s="14"/>
      <c r="E27" s="17"/>
      <c r="F27" s="17"/>
      <c r="G27" s="17"/>
      <c r="H27" s="17"/>
    </row>
    <row r="28" spans="1:8" x14ac:dyDescent="0.25">
      <c r="A28" s="15"/>
      <c r="B28" s="16">
        <v>1920</v>
      </c>
      <c r="C28" s="14"/>
      <c r="D28" s="14"/>
      <c r="E28" s="17"/>
      <c r="F28" s="17"/>
      <c r="G28" s="17"/>
      <c r="H28" s="17"/>
    </row>
    <row r="29" spans="1:8" x14ac:dyDescent="0.25">
      <c r="A29" s="15" t="s">
        <v>38</v>
      </c>
      <c r="B29" s="16">
        <v>1980</v>
      </c>
      <c r="C29" s="14" t="s">
        <v>26</v>
      </c>
      <c r="D29" s="14"/>
      <c r="E29" s="17"/>
      <c r="F29" s="17"/>
      <c r="G29" s="17"/>
      <c r="H29" s="17"/>
    </row>
    <row r="30" spans="1:8" ht="63" x14ac:dyDescent="0.25">
      <c r="A30" s="15" t="s">
        <v>39</v>
      </c>
      <c r="B30" s="16">
        <v>1981</v>
      </c>
      <c r="C30" s="14">
        <v>510</v>
      </c>
      <c r="D30" s="14"/>
      <c r="E30" s="17"/>
      <c r="F30" s="17"/>
      <c r="G30" s="17"/>
      <c r="H30" s="18" t="s">
        <v>26</v>
      </c>
    </row>
    <row r="31" spans="1:8" x14ac:dyDescent="0.25">
      <c r="A31" s="15" t="s">
        <v>40</v>
      </c>
      <c r="B31" s="16">
        <v>2000</v>
      </c>
      <c r="C31" s="14" t="s">
        <v>26</v>
      </c>
      <c r="D31" s="14"/>
      <c r="E31" s="17">
        <f>E32+E39+E45+E49+E51+E53</f>
        <v>0</v>
      </c>
      <c r="F31" s="17">
        <f>F32+F39+F45+F49+F51+F53</f>
        <v>0</v>
      </c>
      <c r="G31" s="17">
        <f>G32+G39+G45+G49+G51+G53</f>
        <v>0</v>
      </c>
      <c r="H31" s="17">
        <f>H53</f>
        <v>0</v>
      </c>
    </row>
    <row r="32" spans="1:8" x14ac:dyDescent="0.25">
      <c r="A32" s="15" t="s">
        <v>41</v>
      </c>
      <c r="B32" s="16">
        <v>2100</v>
      </c>
      <c r="C32" s="14" t="s">
        <v>26</v>
      </c>
      <c r="D32" s="14"/>
      <c r="E32" s="17">
        <f>SUM(E33:E36)</f>
        <v>0</v>
      </c>
      <c r="F32" s="17">
        <f>SUM(F33:F36)</f>
        <v>0</v>
      </c>
      <c r="G32" s="17">
        <f>SUM(G33:G36)</f>
        <v>0</v>
      </c>
      <c r="H32" s="18" t="s">
        <v>26</v>
      </c>
    </row>
    <row r="33" spans="1:8" x14ac:dyDescent="0.25">
      <c r="A33" s="15" t="s">
        <v>42</v>
      </c>
      <c r="B33" s="16">
        <v>2110</v>
      </c>
      <c r="C33" s="14">
        <v>111</v>
      </c>
      <c r="D33" s="14"/>
      <c r="E33" s="17"/>
      <c r="F33" s="17"/>
      <c r="G33" s="17"/>
      <c r="H33" s="18" t="s">
        <v>26</v>
      </c>
    </row>
    <row r="34" spans="1:8" ht="31.5" x14ac:dyDescent="0.25">
      <c r="A34" s="15" t="s">
        <v>43</v>
      </c>
      <c r="B34" s="16">
        <v>2120</v>
      </c>
      <c r="C34" s="14">
        <v>112</v>
      </c>
      <c r="D34" s="14"/>
      <c r="E34" s="17"/>
      <c r="F34" s="17"/>
      <c r="G34" s="17"/>
      <c r="H34" s="18" t="s">
        <v>26</v>
      </c>
    </row>
    <row r="35" spans="1:8" ht="63" x14ac:dyDescent="0.25">
      <c r="A35" s="15" t="s">
        <v>44</v>
      </c>
      <c r="B35" s="16">
        <v>2130</v>
      </c>
      <c r="C35" s="14">
        <v>113</v>
      </c>
      <c r="D35" s="14"/>
      <c r="E35" s="17"/>
      <c r="F35" s="17"/>
      <c r="G35" s="17"/>
      <c r="H35" s="18" t="s">
        <v>26</v>
      </c>
    </row>
    <row r="36" spans="1:8" ht="94.5" x14ac:dyDescent="0.25">
      <c r="A36" s="15" t="s">
        <v>45</v>
      </c>
      <c r="B36" s="16">
        <v>2140</v>
      </c>
      <c r="C36" s="14">
        <v>119</v>
      </c>
      <c r="D36" s="14"/>
      <c r="E36" s="17">
        <f>SUM(E37:E38)</f>
        <v>0</v>
      </c>
      <c r="F36" s="17">
        <f>SUM(F37:F38)</f>
        <v>0</v>
      </c>
      <c r="G36" s="17">
        <f>SUM(G37:G38)</f>
        <v>0</v>
      </c>
      <c r="H36" s="18" t="s">
        <v>26</v>
      </c>
    </row>
    <row r="37" spans="1:8" x14ac:dyDescent="0.25">
      <c r="A37" s="15" t="s">
        <v>46</v>
      </c>
      <c r="B37" s="16">
        <v>2141</v>
      </c>
      <c r="C37" s="14">
        <v>119</v>
      </c>
      <c r="D37" s="14"/>
      <c r="E37" s="17"/>
      <c r="F37" s="17"/>
      <c r="G37" s="17"/>
      <c r="H37" s="18" t="s">
        <v>26</v>
      </c>
    </row>
    <row r="38" spans="1:8" x14ac:dyDescent="0.25">
      <c r="A38" s="15" t="s">
        <v>47</v>
      </c>
      <c r="B38" s="16">
        <v>2142</v>
      </c>
      <c r="C38" s="14">
        <v>119</v>
      </c>
      <c r="D38" s="14"/>
      <c r="E38" s="17"/>
      <c r="F38" s="17"/>
      <c r="G38" s="17"/>
      <c r="H38" s="18" t="s">
        <v>26</v>
      </c>
    </row>
    <row r="39" spans="1:8" ht="31.5" x14ac:dyDescent="0.25">
      <c r="A39" s="15" t="s">
        <v>48</v>
      </c>
      <c r="B39" s="16">
        <v>2200</v>
      </c>
      <c r="C39" s="14">
        <v>300</v>
      </c>
      <c r="D39" s="14"/>
      <c r="E39" s="17">
        <f>E40+E42+E43+E44</f>
        <v>0</v>
      </c>
      <c r="F39" s="17">
        <f>F40+F42+F43+F44</f>
        <v>0</v>
      </c>
      <c r="G39" s="17">
        <f>G40+G42+G43+G44</f>
        <v>0</v>
      </c>
      <c r="H39" s="18" t="s">
        <v>26</v>
      </c>
    </row>
    <row r="40" spans="1:8" ht="47.25" x14ac:dyDescent="0.25">
      <c r="A40" s="15" t="s">
        <v>49</v>
      </c>
      <c r="B40" s="16">
        <v>2210</v>
      </c>
      <c r="C40" s="14">
        <v>320</v>
      </c>
      <c r="D40" s="14"/>
      <c r="E40" s="17"/>
      <c r="F40" s="17"/>
      <c r="G40" s="17"/>
      <c r="H40" s="18" t="s">
        <v>26</v>
      </c>
    </row>
    <row r="41" spans="1:8" ht="63" x14ac:dyDescent="0.25">
      <c r="A41" s="15" t="s">
        <v>50</v>
      </c>
      <c r="B41" s="16">
        <v>2211</v>
      </c>
      <c r="C41" s="14">
        <v>321</v>
      </c>
      <c r="D41" s="14"/>
      <c r="E41" s="17"/>
      <c r="F41" s="17"/>
      <c r="G41" s="17"/>
      <c r="H41" s="18" t="s">
        <v>26</v>
      </c>
    </row>
    <row r="42" spans="1:8" ht="63" x14ac:dyDescent="0.25">
      <c r="A42" s="15" t="s">
        <v>52</v>
      </c>
      <c r="B42" s="16">
        <v>2220</v>
      </c>
      <c r="C42" s="14">
        <v>340</v>
      </c>
      <c r="D42" s="14"/>
      <c r="E42" s="17"/>
      <c r="F42" s="17"/>
      <c r="G42" s="17"/>
      <c r="H42" s="18" t="s">
        <v>26</v>
      </c>
    </row>
    <row r="43" spans="1:8" ht="110.25" x14ac:dyDescent="0.25">
      <c r="A43" s="15" t="s">
        <v>53</v>
      </c>
      <c r="B43" s="16">
        <v>2230</v>
      </c>
      <c r="C43" s="14">
        <v>350</v>
      </c>
      <c r="D43" s="14"/>
      <c r="E43" s="17"/>
      <c r="F43" s="17"/>
      <c r="G43" s="17"/>
      <c r="H43" s="18" t="s">
        <v>26</v>
      </c>
    </row>
    <row r="44" spans="1:8" x14ac:dyDescent="0.25">
      <c r="A44" s="15" t="s">
        <v>54</v>
      </c>
      <c r="B44" s="16">
        <v>2240</v>
      </c>
      <c r="C44" s="14">
        <v>360</v>
      </c>
      <c r="D44" s="14"/>
      <c r="E44" s="17"/>
      <c r="F44" s="17"/>
      <c r="G44" s="17"/>
      <c r="H44" s="18" t="s">
        <v>26</v>
      </c>
    </row>
    <row r="45" spans="1:8" ht="31.5" x14ac:dyDescent="0.25">
      <c r="A45" s="15" t="s">
        <v>55</v>
      </c>
      <c r="B45" s="16">
        <v>2300</v>
      </c>
      <c r="C45" s="14">
        <v>850</v>
      </c>
      <c r="D45" s="14"/>
      <c r="E45" s="17">
        <f>SUM(E46:E48)</f>
        <v>0</v>
      </c>
      <c r="F45" s="17">
        <f>SUM(F46:F48)</f>
        <v>0</v>
      </c>
      <c r="G45" s="17">
        <f>SUM(G46:G48)</f>
        <v>0</v>
      </c>
      <c r="H45" s="18" t="s">
        <v>26</v>
      </c>
    </row>
    <row r="46" spans="1:8" ht="31.5" x14ac:dyDescent="0.25">
      <c r="A46" s="15" t="s">
        <v>56</v>
      </c>
      <c r="B46" s="16">
        <v>2310</v>
      </c>
      <c r="C46" s="14">
        <v>851</v>
      </c>
      <c r="D46" s="14"/>
      <c r="E46" s="17"/>
      <c r="F46" s="17"/>
      <c r="G46" s="17"/>
      <c r="H46" s="18" t="s">
        <v>26</v>
      </c>
    </row>
    <row r="47" spans="1:8" ht="78.75" x14ac:dyDescent="0.25">
      <c r="A47" s="15" t="s">
        <v>57</v>
      </c>
      <c r="B47" s="16">
        <v>2320</v>
      </c>
      <c r="C47" s="14">
        <v>852</v>
      </c>
      <c r="D47" s="14"/>
      <c r="E47" s="17"/>
      <c r="F47" s="17"/>
      <c r="G47" s="17"/>
      <c r="H47" s="18" t="s">
        <v>26</v>
      </c>
    </row>
    <row r="48" spans="1:8" ht="47.25" x14ac:dyDescent="0.25">
      <c r="A48" s="15" t="s">
        <v>58</v>
      </c>
      <c r="B48" s="16">
        <v>2330</v>
      </c>
      <c r="C48" s="14">
        <v>853</v>
      </c>
      <c r="D48" s="14"/>
      <c r="E48" s="17"/>
      <c r="F48" s="17"/>
      <c r="G48" s="17"/>
      <c r="H48" s="18" t="s">
        <v>26</v>
      </c>
    </row>
    <row r="49" spans="1:64" ht="47.25" x14ac:dyDescent="0.25">
      <c r="A49" s="15" t="s">
        <v>59</v>
      </c>
      <c r="B49" s="16">
        <v>2400</v>
      </c>
      <c r="C49" s="14" t="s">
        <v>26</v>
      </c>
      <c r="D49" s="14"/>
      <c r="E49" s="17">
        <f>SUM(E50:E50)</f>
        <v>0</v>
      </c>
      <c r="F49" s="17">
        <f>SUM(F50:F50)</f>
        <v>0</v>
      </c>
      <c r="G49" s="17">
        <f>SUM(G50:G50)</f>
        <v>0</v>
      </c>
      <c r="H49" s="18" t="s">
        <v>26</v>
      </c>
    </row>
    <row r="50" spans="1:64" ht="31.5" x14ac:dyDescent="0.25">
      <c r="A50" s="15" t="s">
        <v>60</v>
      </c>
      <c r="B50" s="16">
        <v>2410</v>
      </c>
      <c r="C50" s="14">
        <v>810</v>
      </c>
      <c r="D50" s="14"/>
      <c r="E50" s="17"/>
      <c r="F50" s="17"/>
      <c r="G50" s="17"/>
      <c r="H50" s="18" t="s">
        <v>26</v>
      </c>
    </row>
    <row r="51" spans="1:64" ht="31.5" x14ac:dyDescent="0.25">
      <c r="A51" s="15" t="s">
        <v>62</v>
      </c>
      <c r="B51" s="16">
        <v>2500</v>
      </c>
      <c r="C51" s="14" t="s">
        <v>26</v>
      </c>
      <c r="D51" s="14"/>
      <c r="E51" s="17"/>
      <c r="F51" s="17"/>
      <c r="G51" s="17"/>
      <c r="H51" s="18" t="s">
        <v>26</v>
      </c>
    </row>
    <row r="52" spans="1:64" ht="78.75" x14ac:dyDescent="0.25">
      <c r="A52" s="15" t="s">
        <v>63</v>
      </c>
      <c r="B52" s="16">
        <v>2520</v>
      </c>
      <c r="C52" s="14">
        <v>831</v>
      </c>
      <c r="D52" s="14"/>
      <c r="E52" s="17"/>
      <c r="F52" s="17"/>
      <c r="G52" s="17"/>
      <c r="H52" s="18" t="s">
        <v>26</v>
      </c>
    </row>
    <row r="53" spans="1:64" ht="31.5" x14ac:dyDescent="0.25">
      <c r="A53" s="15" t="s">
        <v>64</v>
      </c>
      <c r="B53" s="16">
        <v>2600</v>
      </c>
      <c r="C53" s="14" t="s">
        <v>26</v>
      </c>
      <c r="D53" s="14"/>
      <c r="E53" s="17">
        <f>E54+E55+E58</f>
        <v>0</v>
      </c>
      <c r="F53" s="17">
        <f>F54+F55+F58</f>
        <v>0</v>
      </c>
      <c r="G53" s="17">
        <f>G54+G55+G58</f>
        <v>0</v>
      </c>
      <c r="H53" s="17">
        <f>H54+H55+H58</f>
        <v>0</v>
      </c>
    </row>
    <row r="54" spans="1:64" ht="47.25" x14ac:dyDescent="0.25">
      <c r="A54" s="15" t="s">
        <v>65</v>
      </c>
      <c r="B54" s="16">
        <v>2630</v>
      </c>
      <c r="C54" s="14">
        <v>243</v>
      </c>
      <c r="D54" s="14"/>
      <c r="E54" s="17"/>
      <c r="F54" s="17"/>
      <c r="G54" s="17"/>
      <c r="H54" s="17"/>
    </row>
    <row r="55" spans="1:64" ht="31.5" x14ac:dyDescent="0.25">
      <c r="A55" s="15" t="s">
        <v>66</v>
      </c>
      <c r="B55" s="16">
        <v>2640</v>
      </c>
      <c r="C55" s="14">
        <v>244</v>
      </c>
      <c r="D55" s="14"/>
      <c r="E55" s="17"/>
      <c r="F55" s="17"/>
      <c r="G55" s="17"/>
      <c r="H55" s="17"/>
    </row>
    <row r="56" spans="1:64" x14ac:dyDescent="0.25">
      <c r="A56" s="15"/>
      <c r="B56" s="16">
        <v>2641</v>
      </c>
      <c r="C56" s="14">
        <v>244</v>
      </c>
      <c r="D56" s="14"/>
      <c r="E56" s="17"/>
      <c r="F56" s="17"/>
      <c r="G56" s="17"/>
      <c r="H56" s="17"/>
    </row>
    <row r="57" spans="1:64" x14ac:dyDescent="0.25">
      <c r="A57" s="15"/>
      <c r="B57" s="16">
        <v>2642</v>
      </c>
      <c r="C57" s="14">
        <v>244</v>
      </c>
      <c r="D57" s="14"/>
      <c r="E57" s="17"/>
      <c r="F57" s="17"/>
      <c r="G57" s="17"/>
      <c r="H57" s="17"/>
    </row>
    <row r="58" spans="1:64" s="37" customFormat="1" ht="78.75" x14ac:dyDescent="0.25">
      <c r="A58" s="30" t="s">
        <v>177</v>
      </c>
      <c r="B58" s="31">
        <v>2650</v>
      </c>
      <c r="C58" s="32">
        <v>246</v>
      </c>
      <c r="D58" s="32"/>
      <c r="E58" s="28">
        <f>SUM(E60:E61)</f>
        <v>0</v>
      </c>
      <c r="F58" s="28">
        <f>SUM(F60:F61)</f>
        <v>0</v>
      </c>
      <c r="G58" s="28">
        <f>SUM(G60:G61)</f>
        <v>0</v>
      </c>
      <c r="H58" s="28">
        <f>SUM(H60:H61)</f>
        <v>0</v>
      </c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</row>
    <row r="59" spans="1:64" s="37" customFormat="1" x14ac:dyDescent="0.25">
      <c r="A59" s="30" t="s">
        <v>178</v>
      </c>
      <c r="B59" s="31">
        <v>2660</v>
      </c>
      <c r="C59" s="32">
        <v>247</v>
      </c>
      <c r="D59" s="32"/>
      <c r="E59" s="28"/>
      <c r="F59" s="28"/>
      <c r="G59" s="28"/>
      <c r="H59" s="28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</row>
    <row r="60" spans="1:64" s="37" customFormat="1" ht="47.25" x14ac:dyDescent="0.25">
      <c r="A60" s="30" t="s">
        <v>68</v>
      </c>
      <c r="B60" s="31">
        <v>2700</v>
      </c>
      <c r="C60" s="32">
        <v>400</v>
      </c>
      <c r="D60" s="32"/>
      <c r="E60" s="28"/>
      <c r="F60" s="28"/>
      <c r="G60" s="28"/>
      <c r="H60" s="28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</row>
    <row r="61" spans="1:64" s="37" customFormat="1" ht="47.25" x14ac:dyDescent="0.25">
      <c r="A61" s="30" t="s">
        <v>69</v>
      </c>
      <c r="B61" s="31">
        <v>2720</v>
      </c>
      <c r="C61" s="32">
        <v>407</v>
      </c>
      <c r="D61" s="32"/>
      <c r="E61" s="28"/>
      <c r="F61" s="28"/>
      <c r="G61" s="28"/>
      <c r="H61" s="28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</row>
    <row r="62" spans="1:64" s="37" customFormat="1" ht="31.5" x14ac:dyDescent="0.25">
      <c r="A62" s="30" t="s">
        <v>70</v>
      </c>
      <c r="B62" s="31">
        <v>3000</v>
      </c>
      <c r="C62" s="32">
        <v>100</v>
      </c>
      <c r="D62" s="32"/>
      <c r="E62" s="28">
        <f>SUM(E63:E65)</f>
        <v>0</v>
      </c>
      <c r="F62" s="28">
        <f>SUM(F63:F65)</f>
        <v>0</v>
      </c>
      <c r="G62" s="28">
        <f>SUM(G63:G65)</f>
        <v>0</v>
      </c>
      <c r="H62" s="57" t="s">
        <v>26</v>
      </c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</row>
    <row r="63" spans="1:64" s="37" customFormat="1" x14ac:dyDescent="0.25">
      <c r="A63" s="30" t="s">
        <v>71</v>
      </c>
      <c r="B63" s="31">
        <v>3010</v>
      </c>
      <c r="C63" s="32"/>
      <c r="D63" s="32"/>
      <c r="E63" s="28"/>
      <c r="F63" s="28"/>
      <c r="G63" s="28"/>
      <c r="H63" s="57" t="s">
        <v>26</v>
      </c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</row>
    <row r="64" spans="1:64" s="37" customFormat="1" x14ac:dyDescent="0.25">
      <c r="A64" s="30" t="s">
        <v>72</v>
      </c>
      <c r="B64" s="31">
        <v>3020</v>
      </c>
      <c r="C64" s="32"/>
      <c r="D64" s="32"/>
      <c r="E64" s="28"/>
      <c r="F64" s="28"/>
      <c r="G64" s="28"/>
      <c r="H64" s="57" t="s">
        <v>26</v>
      </c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</row>
    <row r="65" spans="1:64" s="37" customFormat="1" ht="31.5" x14ac:dyDescent="0.25">
      <c r="A65" s="30" t="s">
        <v>73</v>
      </c>
      <c r="B65" s="31">
        <v>3030</v>
      </c>
      <c r="C65" s="32"/>
      <c r="D65" s="32"/>
      <c r="E65" s="28"/>
      <c r="F65" s="28"/>
      <c r="G65" s="28"/>
      <c r="H65" s="57" t="s">
        <v>26</v>
      </c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</row>
    <row r="66" spans="1:64" s="37" customFormat="1" x14ac:dyDescent="0.25">
      <c r="A66" s="30" t="s">
        <v>74</v>
      </c>
      <c r="B66" s="31">
        <v>4000</v>
      </c>
      <c r="C66" s="32" t="s">
        <v>26</v>
      </c>
      <c r="D66" s="32"/>
      <c r="E66" s="28"/>
      <c r="F66" s="28"/>
      <c r="G66" s="28"/>
      <c r="H66" s="57" t="s">
        <v>26</v>
      </c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</row>
    <row r="67" spans="1:64" s="37" customFormat="1" ht="31.5" x14ac:dyDescent="0.25">
      <c r="A67" s="30" t="s">
        <v>75</v>
      </c>
      <c r="B67" s="31">
        <v>4010</v>
      </c>
      <c r="C67" s="32">
        <v>610</v>
      </c>
      <c r="D67" s="32"/>
      <c r="E67" s="28"/>
      <c r="F67" s="28"/>
      <c r="G67" s="28"/>
      <c r="H67" s="57" t="s">
        <v>26</v>
      </c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</row>
  </sheetData>
  <mergeCells count="6">
    <mergeCell ref="A1:H1"/>
    <mergeCell ref="A3:A4"/>
    <mergeCell ref="B3:B4"/>
    <mergeCell ref="C3:C4"/>
    <mergeCell ref="D3:D4"/>
    <mergeCell ref="E3:H3"/>
  </mergeCells>
  <pageMargins left="0.78749999999999998" right="0.78749999999999998" top="0.78749999999999998" bottom="0.39374999999999999" header="0.51180555555555496" footer="0.51180555555555496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80"/>
  <sheetViews>
    <sheetView zoomScale="75" zoomScaleNormal="75" workbookViewId="0">
      <pane xSplit="2" ySplit="5" topLeftCell="C63" activePane="bottomRight" state="frozen"/>
      <selection pane="topRight" activeCell="C1" sqref="C1"/>
      <selection pane="bottomLeft" activeCell="A6" sqref="A6"/>
      <selection pane="bottomRight" activeCell="A71" sqref="A71:XFD80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7" width="17.42578125" style="11" customWidth="1"/>
    <col min="8" max="8" width="16" style="11" customWidth="1"/>
    <col min="9" max="64" width="11.5703125" style="11"/>
  </cols>
  <sheetData>
    <row r="1" spans="1:8" ht="15.2" customHeight="1" x14ac:dyDescent="0.25">
      <c r="A1" s="51" t="s">
        <v>78</v>
      </c>
      <c r="B1" s="51"/>
      <c r="C1" s="51"/>
      <c r="D1" s="51"/>
      <c r="E1" s="51"/>
      <c r="F1" s="51"/>
      <c r="G1" s="51"/>
      <c r="H1" s="51"/>
    </row>
    <row r="3" spans="1:8" ht="15.2" customHeight="1" x14ac:dyDescent="0.25">
      <c r="A3" s="50" t="s">
        <v>16</v>
      </c>
      <c r="B3" s="50" t="s">
        <v>17</v>
      </c>
      <c r="C3" s="50" t="s">
        <v>18</v>
      </c>
      <c r="D3" s="50" t="s">
        <v>19</v>
      </c>
      <c r="E3" s="50" t="s">
        <v>20</v>
      </c>
      <c r="F3" s="50"/>
      <c r="G3" s="50"/>
      <c r="H3" s="50"/>
    </row>
    <row r="4" spans="1:8" ht="63" x14ac:dyDescent="0.25">
      <c r="A4" s="50"/>
      <c r="B4" s="50"/>
      <c r="C4" s="50"/>
      <c r="D4" s="50"/>
      <c r="E4" s="13" t="s">
        <v>167</v>
      </c>
      <c r="F4" s="13" t="s">
        <v>168</v>
      </c>
      <c r="G4" s="13" t="s">
        <v>169</v>
      </c>
      <c r="H4" s="13" t="s">
        <v>24</v>
      </c>
    </row>
    <row r="5" spans="1:8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</row>
    <row r="6" spans="1:8" ht="31.5" x14ac:dyDescent="0.25">
      <c r="A6" s="15" t="s">
        <v>25</v>
      </c>
      <c r="B6" s="16">
        <v>1</v>
      </c>
      <c r="C6" s="14" t="s">
        <v>26</v>
      </c>
      <c r="D6" s="14" t="s">
        <v>26</v>
      </c>
      <c r="E6" s="17">
        <v>17648117.170000002</v>
      </c>
      <c r="F6" s="17"/>
      <c r="G6" s="17"/>
      <c r="H6" s="17"/>
    </row>
    <row r="7" spans="1:8" ht="31.5" x14ac:dyDescent="0.25">
      <c r="A7" s="15" t="s">
        <v>27</v>
      </c>
      <c r="B7" s="16">
        <v>2</v>
      </c>
      <c r="C7" s="14" t="s">
        <v>26</v>
      </c>
      <c r="D7" s="14" t="s">
        <v>26</v>
      </c>
      <c r="E7" s="17">
        <f>E6+E8-E31+E74-E78</f>
        <v>0</v>
      </c>
      <c r="F7" s="17">
        <f>F6+F8-F31+F74-F78</f>
        <v>0</v>
      </c>
      <c r="G7" s="17">
        <f>G6+G8-G31+G74-G78</f>
        <v>0</v>
      </c>
      <c r="H7" s="17">
        <f>H6+H8-H31</f>
        <v>0</v>
      </c>
    </row>
    <row r="8" spans="1:8" x14ac:dyDescent="0.25">
      <c r="A8" s="15" t="s">
        <v>28</v>
      </c>
      <c r="B8" s="16">
        <v>1000</v>
      </c>
      <c r="C8" s="14"/>
      <c r="D8" s="14"/>
      <c r="E8" s="17">
        <f>E9+E12+E15+E18+E22+E26+E29</f>
        <v>486701972</v>
      </c>
      <c r="F8" s="17">
        <f>F9+F12+F15+F18+F22+F26+F29</f>
        <v>486701972</v>
      </c>
      <c r="G8" s="17">
        <f>G9+G12+G15+G18+G22+G26+G29</f>
        <v>486701972</v>
      </c>
      <c r="H8" s="17">
        <f>H9+H12+H15+H18+H22+H26+H29</f>
        <v>0</v>
      </c>
    </row>
    <row r="9" spans="1:8" ht="31.5" x14ac:dyDescent="0.25">
      <c r="A9" s="15" t="s">
        <v>29</v>
      </c>
      <c r="B9" s="16">
        <v>1100</v>
      </c>
      <c r="C9" s="14">
        <v>120</v>
      </c>
      <c r="D9" s="14"/>
      <c r="E9" s="17">
        <f>SUM(E10:E11)</f>
        <v>486701972</v>
      </c>
      <c r="F9" s="17">
        <f>SUM(F10:F11)</f>
        <v>486701972</v>
      </c>
      <c r="G9" s="17">
        <f>SUM(G10:G11)</f>
        <v>486701972</v>
      </c>
      <c r="H9" s="17">
        <f>SUM(H10:H11)</f>
        <v>0</v>
      </c>
    </row>
    <row r="10" spans="1:8" ht="47.25" x14ac:dyDescent="0.25">
      <c r="A10" s="30" t="s">
        <v>145</v>
      </c>
      <c r="B10" s="31">
        <v>1120</v>
      </c>
      <c r="C10" s="32">
        <v>131</v>
      </c>
      <c r="D10" s="32"/>
      <c r="E10" s="28">
        <f>486701972</f>
        <v>486701972</v>
      </c>
      <c r="F10" s="28">
        <f>E10</f>
        <v>486701972</v>
      </c>
      <c r="G10" s="28">
        <f>E10</f>
        <v>486701972</v>
      </c>
      <c r="H10" s="17"/>
    </row>
    <row r="11" spans="1:8" x14ac:dyDescent="0.25">
      <c r="A11" s="15"/>
      <c r="B11" s="16">
        <v>1120</v>
      </c>
      <c r="C11" s="14"/>
      <c r="D11" s="14"/>
      <c r="E11" s="17"/>
      <c r="F11" s="17"/>
      <c r="G11" s="17"/>
      <c r="H11" s="17"/>
    </row>
    <row r="12" spans="1:8" ht="47.25" x14ac:dyDescent="0.25">
      <c r="A12" s="15" t="s">
        <v>30</v>
      </c>
      <c r="B12" s="16">
        <v>1200</v>
      </c>
      <c r="C12" s="14">
        <v>130</v>
      </c>
      <c r="D12" s="14"/>
      <c r="E12" s="17">
        <f>SUM(E13:E14)</f>
        <v>0</v>
      </c>
      <c r="F12" s="17">
        <f>SUM(F13:F14)</f>
        <v>0</v>
      </c>
      <c r="G12" s="17">
        <f>SUM(G13:G14)</f>
        <v>0</v>
      </c>
      <c r="H12" s="17">
        <f>SUM(H13:H14)</f>
        <v>0</v>
      </c>
    </row>
    <row r="13" spans="1:8" ht="78.75" x14ac:dyDescent="0.25">
      <c r="A13" s="15" t="s">
        <v>31</v>
      </c>
      <c r="B13" s="16">
        <v>1210</v>
      </c>
      <c r="C13" s="14">
        <v>130</v>
      </c>
      <c r="D13" s="14"/>
      <c r="E13" s="17"/>
      <c r="F13" s="17"/>
      <c r="G13" s="17"/>
      <c r="H13" s="17"/>
    </row>
    <row r="14" spans="1:8" x14ac:dyDescent="0.25">
      <c r="A14" s="15"/>
      <c r="B14" s="16">
        <v>1220</v>
      </c>
      <c r="C14" s="14">
        <v>130</v>
      </c>
      <c r="D14" s="14"/>
      <c r="E14" s="17"/>
      <c r="F14" s="17"/>
      <c r="G14" s="17"/>
      <c r="H14" s="17"/>
    </row>
    <row r="15" spans="1:8" ht="47.25" x14ac:dyDescent="0.25">
      <c r="A15" s="15" t="s">
        <v>32</v>
      </c>
      <c r="B15" s="16">
        <v>1300</v>
      </c>
      <c r="C15" s="14">
        <v>140</v>
      </c>
      <c r="D15" s="14"/>
      <c r="E15" s="17">
        <f>SUM(E16:E17)</f>
        <v>0</v>
      </c>
      <c r="F15" s="17">
        <f>SUM(F16:F17)</f>
        <v>0</v>
      </c>
      <c r="G15" s="17">
        <f>SUM(G16:G17)</f>
        <v>0</v>
      </c>
      <c r="H15" s="17">
        <f>SUM(H16:H17)</f>
        <v>0</v>
      </c>
    </row>
    <row r="16" spans="1:8" x14ac:dyDescent="0.25">
      <c r="A16" s="15"/>
      <c r="B16" s="16">
        <v>1310</v>
      </c>
      <c r="C16" s="14">
        <v>140</v>
      </c>
      <c r="D16" s="14"/>
      <c r="E16" s="17"/>
      <c r="F16" s="17"/>
      <c r="G16" s="17"/>
      <c r="H16" s="17"/>
    </row>
    <row r="17" spans="1:8" x14ac:dyDescent="0.25">
      <c r="A17" s="15"/>
      <c r="B17" s="16">
        <v>1320</v>
      </c>
      <c r="C17" s="14">
        <v>140</v>
      </c>
      <c r="D17" s="14"/>
      <c r="E17" s="17"/>
      <c r="F17" s="17"/>
      <c r="G17" s="17"/>
      <c r="H17" s="17"/>
    </row>
    <row r="18" spans="1:8" ht="31.5" x14ac:dyDescent="0.25">
      <c r="A18" s="15" t="s">
        <v>33</v>
      </c>
      <c r="B18" s="16">
        <v>1400</v>
      </c>
      <c r="C18" s="14">
        <v>150</v>
      </c>
      <c r="D18" s="14"/>
      <c r="E18" s="17">
        <f>SUM(E19:E21)</f>
        <v>0</v>
      </c>
      <c r="F18" s="17">
        <f>SUM(F19:F21)</f>
        <v>0</v>
      </c>
      <c r="G18" s="17">
        <f>SUM(G19:G21)</f>
        <v>0</v>
      </c>
      <c r="H18" s="17">
        <f>SUM(H19:H21)</f>
        <v>0</v>
      </c>
    </row>
    <row r="19" spans="1:8" x14ac:dyDescent="0.25">
      <c r="A19" s="15" t="s">
        <v>34</v>
      </c>
      <c r="B19" s="16">
        <v>1410</v>
      </c>
      <c r="C19" s="14">
        <v>150</v>
      </c>
      <c r="D19" s="14"/>
      <c r="E19" s="17"/>
      <c r="F19" s="17"/>
      <c r="G19" s="17"/>
      <c r="H19" s="17"/>
    </row>
    <row r="20" spans="1:8" ht="31.5" x14ac:dyDescent="0.25">
      <c r="A20" s="15" t="s">
        <v>35</v>
      </c>
      <c r="B20" s="16">
        <v>1420</v>
      </c>
      <c r="C20" s="14">
        <v>150</v>
      </c>
      <c r="D20" s="14"/>
      <c r="E20" s="17"/>
      <c r="F20" s="17"/>
      <c r="G20" s="17"/>
      <c r="H20" s="17"/>
    </row>
    <row r="21" spans="1:8" x14ac:dyDescent="0.25">
      <c r="A21" s="15"/>
      <c r="B21" s="16">
        <v>1430</v>
      </c>
      <c r="C21" s="14">
        <v>150</v>
      </c>
      <c r="D21" s="14"/>
      <c r="E21" s="17"/>
      <c r="F21" s="17"/>
      <c r="G21" s="17"/>
      <c r="H21" s="17"/>
    </row>
    <row r="22" spans="1:8" x14ac:dyDescent="0.25">
      <c r="A22" s="15" t="s">
        <v>36</v>
      </c>
      <c r="B22" s="16">
        <v>1500</v>
      </c>
      <c r="C22" s="14">
        <v>180</v>
      </c>
      <c r="D22" s="14"/>
      <c r="E22" s="17">
        <f>SUM(E23:E25)</f>
        <v>0</v>
      </c>
      <c r="F22" s="17">
        <f>SUM(F23:F25)</f>
        <v>0</v>
      </c>
      <c r="G22" s="17">
        <f>SUM(G23:G25)</f>
        <v>0</v>
      </c>
      <c r="H22" s="17">
        <f>SUM(H23:H25)</f>
        <v>0</v>
      </c>
    </row>
    <row r="23" spans="1:8" x14ac:dyDescent="0.25">
      <c r="A23" s="15"/>
      <c r="B23" s="16">
        <v>1510</v>
      </c>
      <c r="C23" s="14">
        <v>180</v>
      </c>
      <c r="D23" s="14"/>
      <c r="E23" s="17"/>
      <c r="F23" s="17"/>
      <c r="G23" s="17"/>
      <c r="H23" s="17"/>
    </row>
    <row r="24" spans="1:8" ht="31.5" x14ac:dyDescent="0.25">
      <c r="A24" s="15" t="s">
        <v>35</v>
      </c>
      <c r="B24" s="16">
        <v>1520</v>
      </c>
      <c r="C24" s="14">
        <v>180</v>
      </c>
      <c r="D24" s="14"/>
      <c r="E24" s="17"/>
      <c r="F24" s="17"/>
      <c r="G24" s="17"/>
      <c r="H24" s="17"/>
    </row>
    <row r="25" spans="1:8" x14ac:dyDescent="0.25">
      <c r="A25" s="15"/>
      <c r="B25" s="16">
        <v>1530</v>
      </c>
      <c r="C25" s="14">
        <v>180</v>
      </c>
      <c r="D25" s="14"/>
      <c r="E25" s="17"/>
      <c r="F25" s="17"/>
      <c r="G25" s="17"/>
      <c r="H25" s="17"/>
    </row>
    <row r="26" spans="1:8" ht="31.5" x14ac:dyDescent="0.25">
      <c r="A26" s="15" t="s">
        <v>37</v>
      </c>
      <c r="B26" s="16">
        <v>1900</v>
      </c>
      <c r="C26" s="14"/>
      <c r="D26" s="14"/>
      <c r="E26" s="17">
        <f>SUM(E27:E28)</f>
        <v>0</v>
      </c>
      <c r="F26" s="17">
        <f>SUM(F27:F28)</f>
        <v>0</v>
      </c>
      <c r="G26" s="17">
        <f>SUM(G27:G28)</f>
        <v>0</v>
      </c>
      <c r="H26" s="17">
        <f>SUM(H27:H28)</f>
        <v>0</v>
      </c>
    </row>
    <row r="27" spans="1:8" x14ac:dyDescent="0.25">
      <c r="A27" s="15"/>
      <c r="B27" s="16">
        <v>1910</v>
      </c>
      <c r="C27" s="14"/>
      <c r="D27" s="14"/>
      <c r="E27" s="17"/>
      <c r="F27" s="17"/>
      <c r="G27" s="17"/>
      <c r="H27" s="17"/>
    </row>
    <row r="28" spans="1:8" x14ac:dyDescent="0.25">
      <c r="A28" s="15"/>
      <c r="B28" s="16">
        <v>1920</v>
      </c>
      <c r="C28" s="14"/>
      <c r="D28" s="14"/>
      <c r="E28" s="17"/>
      <c r="F28" s="17"/>
      <c r="G28" s="17"/>
      <c r="H28" s="17"/>
    </row>
    <row r="29" spans="1:8" x14ac:dyDescent="0.25">
      <c r="A29" s="15" t="s">
        <v>38</v>
      </c>
      <c r="B29" s="16">
        <v>1980</v>
      </c>
      <c r="C29" s="14" t="s">
        <v>26</v>
      </c>
      <c r="D29" s="14"/>
      <c r="E29" s="28"/>
      <c r="F29" s="17"/>
      <c r="G29" s="17"/>
      <c r="H29" s="17"/>
    </row>
    <row r="30" spans="1:8" ht="63" x14ac:dyDescent="0.25">
      <c r="A30" s="15" t="s">
        <v>39</v>
      </c>
      <c r="B30" s="16">
        <v>1981</v>
      </c>
      <c r="C30" s="14">
        <v>510</v>
      </c>
      <c r="D30" s="14"/>
      <c r="E30" s="17"/>
      <c r="F30" s="17"/>
      <c r="G30" s="17"/>
      <c r="H30" s="18" t="s">
        <v>26</v>
      </c>
    </row>
    <row r="31" spans="1:8" x14ac:dyDescent="0.25">
      <c r="A31" s="15" t="s">
        <v>40</v>
      </c>
      <c r="B31" s="16">
        <v>2000</v>
      </c>
      <c r="C31" s="14" t="s">
        <v>26</v>
      </c>
      <c r="D31" s="14"/>
      <c r="E31" s="17">
        <f>E32+E39+E45+E49+E51+E53</f>
        <v>504350089.17000002</v>
      </c>
      <c r="F31" s="17">
        <f>F32+F39+F45+F49+F51+F53</f>
        <v>486701972</v>
      </c>
      <c r="G31" s="17">
        <f>G32+G39+G45+G49+G51+G53</f>
        <v>486701972</v>
      </c>
      <c r="H31" s="17">
        <f>H53</f>
        <v>0</v>
      </c>
    </row>
    <row r="32" spans="1:8" ht="31.5" x14ac:dyDescent="0.25">
      <c r="A32" s="15" t="s">
        <v>41</v>
      </c>
      <c r="B32" s="16">
        <v>2100</v>
      </c>
      <c r="C32" s="14" t="s">
        <v>26</v>
      </c>
      <c r="D32" s="14"/>
      <c r="E32" s="28">
        <f>SUM(E33:E36)</f>
        <v>85285200</v>
      </c>
      <c r="F32" s="17">
        <f>SUM(F33:F36)</f>
        <v>85285200</v>
      </c>
      <c r="G32" s="17">
        <f>SUM(G33:G36)</f>
        <v>85285200</v>
      </c>
      <c r="H32" s="18" t="s">
        <v>26</v>
      </c>
    </row>
    <row r="33" spans="1:8" x14ac:dyDescent="0.25">
      <c r="A33" s="15" t="s">
        <v>42</v>
      </c>
      <c r="B33" s="16">
        <v>2110</v>
      </c>
      <c r="C33" s="14">
        <v>111</v>
      </c>
      <c r="D33" s="14"/>
      <c r="E33" s="28">
        <v>65500000</v>
      </c>
      <c r="F33" s="17">
        <f>E33</f>
        <v>65500000</v>
      </c>
      <c r="G33" s="17">
        <f>F33</f>
        <v>65500000</v>
      </c>
      <c r="H33" s="18" t="s">
        <v>26</v>
      </c>
    </row>
    <row r="34" spans="1:8" ht="47.25" x14ac:dyDescent="0.25">
      <c r="A34" s="15" t="s">
        <v>43</v>
      </c>
      <c r="B34" s="16">
        <v>2120</v>
      </c>
      <c r="C34" s="14">
        <v>112</v>
      </c>
      <c r="D34" s="14"/>
      <c r="E34" s="28">
        <v>4200</v>
      </c>
      <c r="F34" s="17">
        <f>E34</f>
        <v>4200</v>
      </c>
      <c r="G34" s="17">
        <f>F34</f>
        <v>4200</v>
      </c>
      <c r="H34" s="18" t="s">
        <v>26</v>
      </c>
    </row>
    <row r="35" spans="1:8" ht="43.15" customHeight="1" x14ac:dyDescent="0.25">
      <c r="A35" s="15" t="s">
        <v>44</v>
      </c>
      <c r="B35" s="16">
        <v>2130</v>
      </c>
      <c r="C35" s="14">
        <v>113</v>
      </c>
      <c r="D35" s="14"/>
      <c r="E35" s="28"/>
      <c r="F35" s="17"/>
      <c r="G35" s="17"/>
      <c r="H35" s="18" t="s">
        <v>26</v>
      </c>
    </row>
    <row r="36" spans="1:8" ht="65.45" customHeight="1" x14ac:dyDescent="0.25">
      <c r="A36" s="15" t="s">
        <v>45</v>
      </c>
      <c r="B36" s="16">
        <v>2140</v>
      </c>
      <c r="C36" s="14">
        <v>119</v>
      </c>
      <c r="D36" s="14"/>
      <c r="E36" s="28">
        <f>SUM(E37:E38)</f>
        <v>19781000</v>
      </c>
      <c r="F36" s="17">
        <f>SUM(F37:F38)</f>
        <v>19781000</v>
      </c>
      <c r="G36" s="17">
        <f>SUM(G37:G38)</f>
        <v>19781000</v>
      </c>
      <c r="H36" s="18" t="s">
        <v>26</v>
      </c>
    </row>
    <row r="37" spans="1:8" x14ac:dyDescent="0.25">
      <c r="A37" s="15" t="s">
        <v>46</v>
      </c>
      <c r="B37" s="16">
        <v>2141</v>
      </c>
      <c r="C37" s="14">
        <v>119</v>
      </c>
      <c r="D37" s="14"/>
      <c r="E37" s="28">
        <f>E33*0.302</f>
        <v>19781000</v>
      </c>
      <c r="F37" s="17">
        <f>E37</f>
        <v>19781000</v>
      </c>
      <c r="G37" s="17">
        <f>F37</f>
        <v>19781000</v>
      </c>
      <c r="H37" s="18" t="s">
        <v>26</v>
      </c>
    </row>
    <row r="38" spans="1:8" x14ac:dyDescent="0.25">
      <c r="A38" s="15" t="s">
        <v>47</v>
      </c>
      <c r="B38" s="16">
        <v>2142</v>
      </c>
      <c r="C38" s="14">
        <v>119</v>
      </c>
      <c r="D38" s="14"/>
      <c r="E38" s="28"/>
      <c r="F38" s="17"/>
      <c r="G38" s="17"/>
      <c r="H38" s="18" t="s">
        <v>26</v>
      </c>
    </row>
    <row r="39" spans="1:8" ht="31.5" x14ac:dyDescent="0.25">
      <c r="A39" s="15" t="s">
        <v>48</v>
      </c>
      <c r="B39" s="16">
        <v>2200</v>
      </c>
      <c r="C39" s="14">
        <v>300</v>
      </c>
      <c r="D39" s="14"/>
      <c r="E39" s="17">
        <f>E40+E42+E43+E44</f>
        <v>0</v>
      </c>
      <c r="F39" s="17">
        <f>F40+F42+F43+F44</f>
        <v>0</v>
      </c>
      <c r="G39" s="17">
        <f>G40+G42+G43+G44</f>
        <v>0</v>
      </c>
      <c r="H39" s="18" t="s">
        <v>26</v>
      </c>
    </row>
    <row r="40" spans="1:8" ht="47.25" x14ac:dyDescent="0.25">
      <c r="A40" s="15" t="s">
        <v>49</v>
      </c>
      <c r="B40" s="16">
        <v>2210</v>
      </c>
      <c r="C40" s="14">
        <v>320</v>
      </c>
      <c r="D40" s="14"/>
      <c r="E40" s="17"/>
      <c r="F40" s="17"/>
      <c r="G40" s="17"/>
      <c r="H40" s="18" t="s">
        <v>26</v>
      </c>
    </row>
    <row r="41" spans="1:8" ht="63" x14ac:dyDescent="0.25">
      <c r="A41" s="15" t="s">
        <v>50</v>
      </c>
      <c r="B41" s="16">
        <v>2211</v>
      </c>
      <c r="C41" s="14">
        <v>321</v>
      </c>
      <c r="D41" s="14"/>
      <c r="E41" s="17"/>
      <c r="F41" s="17"/>
      <c r="G41" s="17"/>
      <c r="H41" s="18" t="s">
        <v>26</v>
      </c>
    </row>
    <row r="42" spans="1:8" ht="78.75" x14ac:dyDescent="0.25">
      <c r="A42" s="15" t="s">
        <v>52</v>
      </c>
      <c r="B42" s="16">
        <v>2220</v>
      </c>
      <c r="C42" s="14">
        <v>340</v>
      </c>
      <c r="D42" s="14"/>
      <c r="E42" s="17"/>
      <c r="F42" s="17"/>
      <c r="G42" s="17"/>
      <c r="H42" s="18" t="s">
        <v>26</v>
      </c>
    </row>
    <row r="43" spans="1:8" ht="110.25" x14ac:dyDescent="0.25">
      <c r="A43" s="15" t="s">
        <v>53</v>
      </c>
      <c r="B43" s="16">
        <v>2230</v>
      </c>
      <c r="C43" s="14">
        <v>350</v>
      </c>
      <c r="D43" s="14"/>
      <c r="E43" s="17"/>
      <c r="F43" s="17"/>
      <c r="G43" s="17"/>
      <c r="H43" s="18" t="s">
        <v>26</v>
      </c>
    </row>
    <row r="44" spans="1:8" x14ac:dyDescent="0.25">
      <c r="A44" s="15" t="s">
        <v>54</v>
      </c>
      <c r="B44" s="16">
        <v>2240</v>
      </c>
      <c r="C44" s="14">
        <v>360</v>
      </c>
      <c r="D44" s="14"/>
      <c r="E44" s="17"/>
      <c r="F44" s="17"/>
      <c r="G44" s="17"/>
      <c r="H44" s="18" t="s">
        <v>26</v>
      </c>
    </row>
    <row r="45" spans="1:8" ht="31.5" x14ac:dyDescent="0.25">
      <c r="A45" s="15" t="s">
        <v>55</v>
      </c>
      <c r="B45" s="16">
        <v>2300</v>
      </c>
      <c r="C45" s="14">
        <v>850</v>
      </c>
      <c r="D45" s="14">
        <v>290</v>
      </c>
      <c r="E45" s="17">
        <f>SUM(E46:E48)</f>
        <v>1650000</v>
      </c>
      <c r="F45" s="17">
        <f>SUM(F46:F48)</f>
        <v>1650000</v>
      </c>
      <c r="G45" s="17">
        <f>SUM(G46:G48)</f>
        <v>1650000</v>
      </c>
      <c r="H45" s="18" t="s">
        <v>26</v>
      </c>
    </row>
    <row r="46" spans="1:8" ht="31.5" x14ac:dyDescent="0.25">
      <c r="A46" s="15" t="s">
        <v>56</v>
      </c>
      <c r="B46" s="16">
        <v>2310</v>
      </c>
      <c r="C46" s="14">
        <v>851</v>
      </c>
      <c r="D46" s="14">
        <v>291</v>
      </c>
      <c r="E46" s="28">
        <v>1150000</v>
      </c>
      <c r="F46" s="17">
        <f>E46</f>
        <v>1150000</v>
      </c>
      <c r="G46" s="17">
        <f>F46</f>
        <v>1150000</v>
      </c>
      <c r="H46" s="18" t="s">
        <v>26</v>
      </c>
    </row>
    <row r="47" spans="1:8" ht="78.75" x14ac:dyDescent="0.25">
      <c r="A47" s="15" t="s">
        <v>57</v>
      </c>
      <c r="B47" s="16">
        <v>2320</v>
      </c>
      <c r="C47" s="14">
        <v>852</v>
      </c>
      <c r="D47" s="14">
        <v>290</v>
      </c>
      <c r="E47" s="28"/>
      <c r="F47" s="17"/>
      <c r="G47" s="17"/>
      <c r="H47" s="18" t="s">
        <v>26</v>
      </c>
    </row>
    <row r="48" spans="1:8" ht="47.25" x14ac:dyDescent="0.25">
      <c r="A48" s="15" t="s">
        <v>58</v>
      </c>
      <c r="B48" s="16">
        <v>2330</v>
      </c>
      <c r="C48" s="14">
        <v>853</v>
      </c>
      <c r="D48" s="14">
        <v>295</v>
      </c>
      <c r="E48" s="28">
        <v>500000</v>
      </c>
      <c r="F48" s="17">
        <f t="shared" ref="F48:G48" si="0">E48</f>
        <v>500000</v>
      </c>
      <c r="G48" s="17">
        <f t="shared" si="0"/>
        <v>500000</v>
      </c>
      <c r="H48" s="18" t="s">
        <v>26</v>
      </c>
    </row>
    <row r="49" spans="1:8" ht="47.25" x14ac:dyDescent="0.25">
      <c r="A49" s="15" t="s">
        <v>59</v>
      </c>
      <c r="B49" s="16">
        <v>2400</v>
      </c>
      <c r="C49" s="14" t="s">
        <v>26</v>
      </c>
      <c r="D49" s="14"/>
      <c r="E49" s="17">
        <f>SUM(E50:E50)</f>
        <v>0</v>
      </c>
      <c r="F49" s="17">
        <f>SUM(F50:F50)</f>
        <v>0</v>
      </c>
      <c r="G49" s="17">
        <f>SUM(G50:G50)</f>
        <v>0</v>
      </c>
      <c r="H49" s="18" t="s">
        <v>26</v>
      </c>
    </row>
    <row r="50" spans="1:8" ht="31.5" x14ac:dyDescent="0.25">
      <c r="A50" s="15" t="s">
        <v>60</v>
      </c>
      <c r="B50" s="16">
        <v>2410</v>
      </c>
      <c r="C50" s="14">
        <v>810</v>
      </c>
      <c r="D50" s="14"/>
      <c r="E50" s="17"/>
      <c r="F50" s="17"/>
      <c r="G50" s="17"/>
      <c r="H50" s="18" t="s">
        <v>26</v>
      </c>
    </row>
    <row r="51" spans="1:8" ht="31.5" x14ac:dyDescent="0.25">
      <c r="A51" s="15" t="s">
        <v>62</v>
      </c>
      <c r="B51" s="16">
        <v>2500</v>
      </c>
      <c r="C51" s="14" t="s">
        <v>26</v>
      </c>
      <c r="D51" s="14"/>
      <c r="E51" s="17"/>
      <c r="F51" s="17"/>
      <c r="G51" s="17"/>
      <c r="H51" s="18" t="s">
        <v>26</v>
      </c>
    </row>
    <row r="52" spans="1:8" ht="78.75" x14ac:dyDescent="0.25">
      <c r="A52" s="15" t="s">
        <v>63</v>
      </c>
      <c r="B52" s="16">
        <v>2520</v>
      </c>
      <c r="C52" s="14">
        <v>831</v>
      </c>
      <c r="D52" s="14"/>
      <c r="E52" s="17"/>
      <c r="F52" s="17"/>
      <c r="G52" s="17"/>
      <c r="H52" s="18" t="s">
        <v>26</v>
      </c>
    </row>
    <row r="53" spans="1:8" ht="31.5" x14ac:dyDescent="0.25">
      <c r="A53" s="15" t="s">
        <v>64</v>
      </c>
      <c r="B53" s="16">
        <v>2600</v>
      </c>
      <c r="C53" s="14" t="s">
        <v>26</v>
      </c>
      <c r="D53" s="14"/>
      <c r="E53" s="17">
        <f>E54+E55+E71</f>
        <v>417414889.17000002</v>
      </c>
      <c r="F53" s="17">
        <f>F54+F55+F71</f>
        <v>399766772</v>
      </c>
      <c r="G53" s="17">
        <f>G54+G55+G71</f>
        <v>399766772</v>
      </c>
      <c r="H53" s="17">
        <f>H54+H55+H71</f>
        <v>0</v>
      </c>
    </row>
    <row r="54" spans="1:8" ht="47.25" x14ac:dyDescent="0.25">
      <c r="A54" s="15" t="s">
        <v>65</v>
      </c>
      <c r="B54" s="16">
        <v>2630</v>
      </c>
      <c r="C54" s="14">
        <v>243</v>
      </c>
      <c r="D54" s="14"/>
      <c r="E54" s="17"/>
      <c r="F54" s="17"/>
      <c r="G54" s="17"/>
      <c r="H54" s="17"/>
    </row>
    <row r="55" spans="1:8" ht="31.5" x14ac:dyDescent="0.25">
      <c r="A55" s="15" t="s">
        <v>66</v>
      </c>
      <c r="B55" s="16">
        <v>2640</v>
      </c>
      <c r="C55" s="14">
        <v>244</v>
      </c>
      <c r="D55" s="14"/>
      <c r="E55" s="28">
        <f>E56+E57+E58+E61+E62+E63+E64+E65+E66+E67+E68+E69+E70+E60+E59</f>
        <v>417414889.17000002</v>
      </c>
      <c r="F55" s="28">
        <f t="shared" ref="F55:G55" si="1">F56+F57+F58+F61+F62+F63+F64+F65+F66+F67+F68+F69+F70+F60+F59</f>
        <v>399766772</v>
      </c>
      <c r="G55" s="28">
        <f t="shared" si="1"/>
        <v>399766772</v>
      </c>
      <c r="H55" s="17"/>
    </row>
    <row r="56" spans="1:8" x14ac:dyDescent="0.25">
      <c r="A56" s="33" t="s">
        <v>146</v>
      </c>
      <c r="B56" s="16">
        <v>2641</v>
      </c>
      <c r="C56" s="32">
        <v>244</v>
      </c>
      <c r="D56" s="34">
        <v>221</v>
      </c>
      <c r="E56" s="28">
        <v>632150</v>
      </c>
      <c r="F56" s="17">
        <f>E56</f>
        <v>632150</v>
      </c>
      <c r="G56" s="17">
        <f>F56</f>
        <v>632150</v>
      </c>
      <c r="H56" s="17"/>
    </row>
    <row r="57" spans="1:8" x14ac:dyDescent="0.25">
      <c r="A57" s="33" t="s">
        <v>147</v>
      </c>
      <c r="B57" s="16">
        <v>2642</v>
      </c>
      <c r="C57" s="32">
        <v>244</v>
      </c>
      <c r="D57" s="34">
        <v>222</v>
      </c>
      <c r="E57" s="28">
        <v>0</v>
      </c>
      <c r="F57" s="17">
        <v>0</v>
      </c>
      <c r="G57" s="17">
        <v>0</v>
      </c>
      <c r="H57" s="17"/>
    </row>
    <row r="58" spans="1:8" x14ac:dyDescent="0.25">
      <c r="A58" s="33" t="s">
        <v>148</v>
      </c>
      <c r="B58" s="16">
        <v>2643</v>
      </c>
      <c r="C58" s="32">
        <v>244</v>
      </c>
      <c r="D58" s="34">
        <v>223</v>
      </c>
      <c r="E58" s="28">
        <v>3000000</v>
      </c>
      <c r="F58" s="17">
        <f t="shared" ref="F58:G70" si="2">E58</f>
        <v>3000000</v>
      </c>
      <c r="G58" s="17">
        <f t="shared" si="2"/>
        <v>3000000</v>
      </c>
      <c r="H58" s="17"/>
    </row>
    <row r="59" spans="1:8" x14ac:dyDescent="0.25">
      <c r="A59" s="33" t="s">
        <v>148</v>
      </c>
      <c r="B59" s="16">
        <v>2644</v>
      </c>
      <c r="C59" s="32">
        <v>247</v>
      </c>
      <c r="D59" s="34">
        <v>223</v>
      </c>
      <c r="E59" s="28">
        <v>1500000</v>
      </c>
      <c r="F59" s="17">
        <f t="shared" si="2"/>
        <v>1500000</v>
      </c>
      <c r="G59" s="17">
        <f t="shared" si="2"/>
        <v>1500000</v>
      </c>
      <c r="H59" s="17"/>
    </row>
    <row r="60" spans="1:8" ht="31.5" x14ac:dyDescent="0.25">
      <c r="A60" s="33" t="s">
        <v>171</v>
      </c>
      <c r="B60" s="16">
        <v>2645</v>
      </c>
      <c r="C60" s="32">
        <v>244</v>
      </c>
      <c r="D60" s="34">
        <v>224</v>
      </c>
      <c r="E60" s="28">
        <v>5366250</v>
      </c>
      <c r="F60" s="17">
        <v>7632000</v>
      </c>
      <c r="G60" s="17">
        <v>8109000</v>
      </c>
      <c r="H60" s="17"/>
    </row>
    <row r="61" spans="1:8" ht="31.5" x14ac:dyDescent="0.25">
      <c r="A61" s="33" t="s">
        <v>142</v>
      </c>
      <c r="B61" s="16">
        <v>2646</v>
      </c>
      <c r="C61" s="32">
        <v>244</v>
      </c>
      <c r="D61" s="34">
        <v>225</v>
      </c>
      <c r="E61" s="28">
        <v>8500000</v>
      </c>
      <c r="F61" s="17">
        <f t="shared" si="2"/>
        <v>8500000</v>
      </c>
      <c r="G61" s="17">
        <f t="shared" si="2"/>
        <v>8500000</v>
      </c>
      <c r="H61" s="17"/>
    </row>
    <row r="62" spans="1:8" x14ac:dyDescent="0.25">
      <c r="A62" s="33" t="s">
        <v>143</v>
      </c>
      <c r="B62" s="16">
        <v>2647</v>
      </c>
      <c r="C62" s="32">
        <v>244</v>
      </c>
      <c r="D62" s="34">
        <v>226</v>
      </c>
      <c r="E62" s="28">
        <v>20400000</v>
      </c>
      <c r="F62" s="17">
        <f t="shared" si="2"/>
        <v>20400000</v>
      </c>
      <c r="G62" s="17">
        <f t="shared" si="2"/>
        <v>20400000</v>
      </c>
      <c r="H62" s="17"/>
    </row>
    <row r="63" spans="1:8" x14ac:dyDescent="0.25">
      <c r="A63" s="33" t="s">
        <v>149</v>
      </c>
      <c r="B63" s="16">
        <v>2648</v>
      </c>
      <c r="C63" s="32">
        <v>244</v>
      </c>
      <c r="D63" s="34">
        <v>227</v>
      </c>
      <c r="E63" s="28">
        <v>0</v>
      </c>
      <c r="F63" s="17">
        <v>0</v>
      </c>
      <c r="G63" s="17">
        <v>0</v>
      </c>
      <c r="H63" s="17"/>
    </row>
    <row r="64" spans="1:8" ht="31.5" x14ac:dyDescent="0.25">
      <c r="A64" s="33" t="s">
        <v>144</v>
      </c>
      <c r="B64" s="16">
        <v>2649</v>
      </c>
      <c r="C64" s="32">
        <v>244</v>
      </c>
      <c r="D64" s="34">
        <v>310</v>
      </c>
      <c r="E64" s="28">
        <v>3000000</v>
      </c>
      <c r="F64" s="17">
        <f t="shared" si="2"/>
        <v>3000000</v>
      </c>
      <c r="G64" s="17">
        <f t="shared" si="2"/>
        <v>3000000</v>
      </c>
      <c r="H64" s="17"/>
    </row>
    <row r="65" spans="1:64" ht="36" customHeight="1" x14ac:dyDescent="0.25">
      <c r="A65" s="33" t="s">
        <v>150</v>
      </c>
      <c r="B65" s="16">
        <v>2650</v>
      </c>
      <c r="C65" s="32">
        <v>244</v>
      </c>
      <c r="D65" s="34">
        <v>341</v>
      </c>
      <c r="E65" s="28">
        <f>372332547.17-416058</f>
        <v>371916489.17000002</v>
      </c>
      <c r="F65" s="17">
        <f>E65-19913867.17</f>
        <v>352002622</v>
      </c>
      <c r="G65" s="17">
        <f>F65-477000</f>
        <v>351525622</v>
      </c>
      <c r="H65" s="17"/>
    </row>
    <row r="66" spans="1:64" x14ac:dyDescent="0.25">
      <c r="A66" s="33" t="s">
        <v>151</v>
      </c>
      <c r="B66" s="16" t="s">
        <v>153</v>
      </c>
      <c r="C66" s="32">
        <v>244</v>
      </c>
      <c r="D66" s="34">
        <v>342</v>
      </c>
      <c r="E66" s="28">
        <v>200000</v>
      </c>
      <c r="F66" s="17">
        <f t="shared" si="2"/>
        <v>200000</v>
      </c>
      <c r="G66" s="17">
        <f t="shared" si="2"/>
        <v>200000</v>
      </c>
      <c r="H66" s="17"/>
    </row>
    <row r="67" spans="1:64" ht="31.5" x14ac:dyDescent="0.25">
      <c r="A67" s="33" t="s">
        <v>152</v>
      </c>
      <c r="B67" s="16" t="s">
        <v>155</v>
      </c>
      <c r="C67" s="32">
        <v>244</v>
      </c>
      <c r="D67" s="34">
        <v>343</v>
      </c>
      <c r="E67" s="28">
        <v>200000</v>
      </c>
      <c r="F67" s="17">
        <f t="shared" si="2"/>
        <v>200000</v>
      </c>
      <c r="G67" s="17">
        <f t="shared" si="2"/>
        <v>200000</v>
      </c>
      <c r="H67" s="17"/>
    </row>
    <row r="68" spans="1:64" x14ac:dyDescent="0.25">
      <c r="A68" s="33" t="s">
        <v>154</v>
      </c>
      <c r="B68" s="16" t="s">
        <v>157</v>
      </c>
      <c r="C68" s="32">
        <v>244</v>
      </c>
      <c r="D68" s="34">
        <v>345</v>
      </c>
      <c r="E68" s="28">
        <v>1600000</v>
      </c>
      <c r="F68" s="17">
        <f t="shared" si="2"/>
        <v>1600000</v>
      </c>
      <c r="G68" s="17">
        <f t="shared" si="2"/>
        <v>1600000</v>
      </c>
      <c r="H68" s="17"/>
    </row>
    <row r="69" spans="1:64" ht="31.5" x14ac:dyDescent="0.25">
      <c r="A69" s="33" t="s">
        <v>156</v>
      </c>
      <c r="B69" s="16" t="s">
        <v>159</v>
      </c>
      <c r="C69" s="32">
        <v>244</v>
      </c>
      <c r="D69" s="34">
        <v>346</v>
      </c>
      <c r="E69" s="28">
        <v>800000</v>
      </c>
      <c r="F69" s="17">
        <f t="shared" si="2"/>
        <v>800000</v>
      </c>
      <c r="G69" s="17">
        <f t="shared" si="2"/>
        <v>800000</v>
      </c>
      <c r="H69" s="17"/>
    </row>
    <row r="70" spans="1:64" ht="47.25" x14ac:dyDescent="0.25">
      <c r="A70" s="33" t="s">
        <v>158</v>
      </c>
      <c r="B70" s="16" t="s">
        <v>170</v>
      </c>
      <c r="C70" s="32">
        <v>244</v>
      </c>
      <c r="D70" s="34">
        <v>349</v>
      </c>
      <c r="E70" s="28">
        <v>300000</v>
      </c>
      <c r="F70" s="17">
        <f t="shared" si="2"/>
        <v>300000</v>
      </c>
      <c r="G70" s="17">
        <f t="shared" si="2"/>
        <v>300000</v>
      </c>
      <c r="H70" s="17"/>
    </row>
    <row r="71" spans="1:64" s="37" customFormat="1" ht="78.75" x14ac:dyDescent="0.25">
      <c r="A71" s="30" t="s">
        <v>177</v>
      </c>
      <c r="B71" s="31">
        <v>2650</v>
      </c>
      <c r="C71" s="32">
        <v>246</v>
      </c>
      <c r="D71" s="32"/>
      <c r="E71" s="28">
        <f>SUM(E73:E74)</f>
        <v>0</v>
      </c>
      <c r="F71" s="28">
        <f>SUM(F73:F74)</f>
        <v>0</v>
      </c>
      <c r="G71" s="28">
        <f>SUM(G73:G74)</f>
        <v>0</v>
      </c>
      <c r="H71" s="28">
        <f>SUM(H73:H74)</f>
        <v>0</v>
      </c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</row>
    <row r="72" spans="1:64" s="37" customFormat="1" x14ac:dyDescent="0.25">
      <c r="A72" s="30" t="s">
        <v>178</v>
      </c>
      <c r="B72" s="31">
        <v>2660</v>
      </c>
      <c r="C72" s="32">
        <v>247</v>
      </c>
      <c r="D72" s="32"/>
      <c r="E72" s="28"/>
      <c r="F72" s="28"/>
      <c r="G72" s="28"/>
      <c r="H72" s="28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</row>
    <row r="73" spans="1:64" s="37" customFormat="1" ht="47.25" x14ac:dyDescent="0.25">
      <c r="A73" s="30" t="s">
        <v>68</v>
      </c>
      <c r="B73" s="31">
        <v>2700</v>
      </c>
      <c r="C73" s="32">
        <v>400</v>
      </c>
      <c r="D73" s="32"/>
      <c r="E73" s="28"/>
      <c r="F73" s="28"/>
      <c r="G73" s="28"/>
      <c r="H73" s="28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</row>
    <row r="74" spans="1:64" s="37" customFormat="1" ht="47.25" x14ac:dyDescent="0.25">
      <c r="A74" s="30" t="s">
        <v>69</v>
      </c>
      <c r="B74" s="31">
        <v>2720</v>
      </c>
      <c r="C74" s="32">
        <v>407</v>
      </c>
      <c r="D74" s="32"/>
      <c r="E74" s="28"/>
      <c r="F74" s="28"/>
      <c r="G74" s="28"/>
      <c r="H74" s="28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</row>
    <row r="75" spans="1:64" s="37" customFormat="1" ht="31.5" x14ac:dyDescent="0.25">
      <c r="A75" s="30" t="s">
        <v>70</v>
      </c>
      <c r="B75" s="31">
        <v>3000</v>
      </c>
      <c r="C75" s="32">
        <v>100</v>
      </c>
      <c r="D75" s="32"/>
      <c r="E75" s="28">
        <f>SUM(E76:E78)</f>
        <v>0</v>
      </c>
      <c r="F75" s="28">
        <f>SUM(F76:F78)</f>
        <v>0</v>
      </c>
      <c r="G75" s="28">
        <f>SUM(G76:G78)</f>
        <v>0</v>
      </c>
      <c r="H75" s="57" t="s">
        <v>26</v>
      </c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</row>
    <row r="76" spans="1:64" s="37" customFormat="1" x14ac:dyDescent="0.25">
      <c r="A76" s="30" t="s">
        <v>71</v>
      </c>
      <c r="B76" s="31">
        <v>3010</v>
      </c>
      <c r="C76" s="32"/>
      <c r="D76" s="32"/>
      <c r="E76" s="28"/>
      <c r="F76" s="28"/>
      <c r="G76" s="28"/>
      <c r="H76" s="57" t="s">
        <v>26</v>
      </c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</row>
    <row r="77" spans="1:64" s="37" customFormat="1" x14ac:dyDescent="0.25">
      <c r="A77" s="30" t="s">
        <v>72</v>
      </c>
      <c r="B77" s="31">
        <v>3020</v>
      </c>
      <c r="C77" s="32"/>
      <c r="D77" s="32"/>
      <c r="E77" s="28"/>
      <c r="F77" s="28"/>
      <c r="G77" s="28"/>
      <c r="H77" s="57" t="s">
        <v>26</v>
      </c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</row>
    <row r="78" spans="1:64" s="37" customFormat="1" ht="31.5" x14ac:dyDescent="0.25">
      <c r="A78" s="30" t="s">
        <v>73</v>
      </c>
      <c r="B78" s="31">
        <v>3030</v>
      </c>
      <c r="C78" s="32"/>
      <c r="D78" s="32"/>
      <c r="E78" s="28"/>
      <c r="F78" s="28"/>
      <c r="G78" s="28"/>
      <c r="H78" s="57" t="s">
        <v>26</v>
      </c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</row>
    <row r="79" spans="1:64" s="37" customFormat="1" x14ac:dyDescent="0.25">
      <c r="A79" s="30" t="s">
        <v>74</v>
      </c>
      <c r="B79" s="31">
        <v>4000</v>
      </c>
      <c r="C79" s="32" t="s">
        <v>26</v>
      </c>
      <c r="D79" s="32"/>
      <c r="E79" s="28"/>
      <c r="F79" s="28"/>
      <c r="G79" s="28"/>
      <c r="H79" s="57" t="s">
        <v>26</v>
      </c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</row>
    <row r="80" spans="1:64" s="37" customFormat="1" ht="31.5" x14ac:dyDescent="0.25">
      <c r="A80" s="30" t="s">
        <v>75</v>
      </c>
      <c r="B80" s="31">
        <v>4010</v>
      </c>
      <c r="C80" s="32">
        <v>610</v>
      </c>
      <c r="D80" s="32"/>
      <c r="E80" s="28"/>
      <c r="F80" s="28"/>
      <c r="G80" s="28"/>
      <c r="H80" s="57" t="s">
        <v>26</v>
      </c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</row>
  </sheetData>
  <mergeCells count="6">
    <mergeCell ref="A1:H1"/>
    <mergeCell ref="A3:A4"/>
    <mergeCell ref="B3:B4"/>
    <mergeCell ref="C3:C4"/>
    <mergeCell ref="D3:D4"/>
    <mergeCell ref="E3:H3"/>
  </mergeCells>
  <pageMargins left="0.19685039370078741" right="0" top="0" bottom="0" header="0.51181102362204722" footer="0.51181102362204722"/>
  <pageSetup paperSize="9" scale="63" orientation="portrait" r:id="rId1"/>
  <rowBreaks count="2" manualBreakCount="2">
    <brk id="39" max="7" man="1"/>
    <brk id="7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76"/>
  <sheetViews>
    <sheetView topLeftCell="A54" zoomScale="75" zoomScaleNormal="75" zoomScaleSheetLayoutView="75" workbookViewId="0">
      <selection activeCell="A67" sqref="A67:XFD76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5" width="16" style="36" customWidth="1"/>
    <col min="6" max="8" width="16" style="11" customWidth="1"/>
    <col min="9" max="64" width="11.5703125" style="11"/>
  </cols>
  <sheetData>
    <row r="1" spans="1:8" ht="15.2" customHeight="1" x14ac:dyDescent="0.25">
      <c r="A1" s="51" t="s">
        <v>79</v>
      </c>
      <c r="B1" s="51"/>
      <c r="C1" s="51"/>
      <c r="D1" s="51"/>
      <c r="E1" s="51"/>
      <c r="F1" s="51"/>
      <c r="G1" s="51"/>
      <c r="H1" s="51"/>
    </row>
    <row r="3" spans="1:8" ht="15.2" customHeight="1" x14ac:dyDescent="0.25">
      <c r="A3" s="50" t="s">
        <v>16</v>
      </c>
      <c r="B3" s="50" t="s">
        <v>17</v>
      </c>
      <c r="C3" s="50" t="s">
        <v>18</v>
      </c>
      <c r="D3" s="50" t="s">
        <v>19</v>
      </c>
      <c r="E3" s="50" t="s">
        <v>20</v>
      </c>
      <c r="F3" s="50"/>
      <c r="G3" s="50"/>
      <c r="H3" s="50"/>
    </row>
    <row r="4" spans="1:8" ht="63" x14ac:dyDescent="0.25">
      <c r="A4" s="50"/>
      <c r="B4" s="50"/>
      <c r="C4" s="50"/>
      <c r="D4" s="50"/>
      <c r="E4" s="27" t="s">
        <v>167</v>
      </c>
      <c r="F4" s="13" t="s">
        <v>168</v>
      </c>
      <c r="G4" s="13" t="s">
        <v>169</v>
      </c>
      <c r="H4" s="13" t="s">
        <v>24</v>
      </c>
    </row>
    <row r="5" spans="1:8" x14ac:dyDescent="0.25">
      <c r="A5" s="14">
        <v>1</v>
      </c>
      <c r="B5" s="14">
        <v>2</v>
      </c>
      <c r="C5" s="14">
        <v>3</v>
      </c>
      <c r="D5" s="14">
        <v>4</v>
      </c>
      <c r="E5" s="32">
        <v>5</v>
      </c>
      <c r="F5" s="14">
        <v>6</v>
      </c>
      <c r="G5" s="14">
        <v>7</v>
      </c>
      <c r="H5" s="14">
        <v>8</v>
      </c>
    </row>
    <row r="6" spans="1:8" ht="31.5" x14ac:dyDescent="0.25">
      <c r="A6" s="15" t="s">
        <v>25</v>
      </c>
      <c r="B6" s="16">
        <v>1</v>
      </c>
      <c r="C6" s="14" t="s">
        <v>26</v>
      </c>
      <c r="D6" s="14" t="s">
        <v>26</v>
      </c>
      <c r="E6" s="28">
        <v>1334205.97</v>
      </c>
      <c r="F6" s="28">
        <v>0</v>
      </c>
      <c r="G6" s="28">
        <v>0</v>
      </c>
      <c r="H6" s="17"/>
    </row>
    <row r="7" spans="1:8" ht="31.5" x14ac:dyDescent="0.25">
      <c r="A7" s="15" t="s">
        <v>27</v>
      </c>
      <c r="B7" s="16">
        <v>2</v>
      </c>
      <c r="C7" s="14" t="s">
        <v>26</v>
      </c>
      <c r="D7" s="14" t="s">
        <v>26</v>
      </c>
      <c r="E7" s="28">
        <f>E6+E8-E31+E70-E74</f>
        <v>0</v>
      </c>
      <c r="F7" s="17">
        <f>F6+F8-F31+F70-F74</f>
        <v>0</v>
      </c>
      <c r="G7" s="17">
        <f>G6+G8-G31+G70-G74</f>
        <v>0</v>
      </c>
      <c r="H7" s="17">
        <f>H6+H8-H31</f>
        <v>0</v>
      </c>
    </row>
    <row r="8" spans="1:8" x14ac:dyDescent="0.25">
      <c r="A8" s="15" t="s">
        <v>28</v>
      </c>
      <c r="B8" s="16">
        <v>1000</v>
      </c>
      <c r="C8" s="14"/>
      <c r="D8" s="14"/>
      <c r="E8" s="28">
        <f>E9+E12+E15+E18+E22+E26+E29</f>
        <v>6768712.8700000001</v>
      </c>
      <c r="F8" s="17">
        <f>F9+F12+F15+F18+F22+F26+F29</f>
        <v>8102918.8399999999</v>
      </c>
      <c r="G8" s="17">
        <f>G9+G12+G15+G18+G22+G26+G29</f>
        <v>8102918.8399999999</v>
      </c>
      <c r="H8" s="17">
        <f>H9+H12+H15+H18+H22+H26+H29</f>
        <v>0</v>
      </c>
    </row>
    <row r="9" spans="1:8" ht="31.5" x14ac:dyDescent="0.25">
      <c r="A9" s="15" t="s">
        <v>29</v>
      </c>
      <c r="B9" s="16">
        <v>1100</v>
      </c>
      <c r="C9" s="14">
        <v>120</v>
      </c>
      <c r="D9" s="14"/>
      <c r="E9" s="28">
        <f>SUM(E10:E11)</f>
        <v>6768712.8700000001</v>
      </c>
      <c r="F9" s="17">
        <f>SUM(F10:F11)</f>
        <v>8102918.8399999999</v>
      </c>
      <c r="G9" s="17">
        <f>SUM(G10:G11)</f>
        <v>8102918.8399999999</v>
      </c>
      <c r="H9" s="17">
        <f>SUM(H10:H11)</f>
        <v>0</v>
      </c>
    </row>
    <row r="10" spans="1:8" x14ac:dyDescent="0.25">
      <c r="A10" s="15"/>
      <c r="B10" s="16">
        <v>1110</v>
      </c>
      <c r="C10" s="14"/>
      <c r="D10" s="14"/>
      <c r="E10" s="28">
        <v>169354</v>
      </c>
      <c r="F10" s="28">
        <f>E10</f>
        <v>169354</v>
      </c>
      <c r="G10" s="28">
        <f>E10</f>
        <v>169354</v>
      </c>
      <c r="H10" s="17"/>
    </row>
    <row r="11" spans="1:8" x14ac:dyDescent="0.25">
      <c r="A11" s="15"/>
      <c r="B11" s="16">
        <v>1120</v>
      </c>
      <c r="C11" s="14"/>
      <c r="D11" s="14"/>
      <c r="E11" s="28">
        <v>6599358.8700000001</v>
      </c>
      <c r="F11" s="28">
        <v>7933564.8399999999</v>
      </c>
      <c r="G11" s="28">
        <v>7933564.8399999999</v>
      </c>
      <c r="H11" s="17"/>
    </row>
    <row r="12" spans="1:8" ht="47.25" x14ac:dyDescent="0.25">
      <c r="A12" s="15" t="s">
        <v>30</v>
      </c>
      <c r="B12" s="16">
        <v>1200</v>
      </c>
      <c r="C12" s="14">
        <v>130</v>
      </c>
      <c r="D12" s="14"/>
      <c r="E12" s="28">
        <f>SUM(E13:E14)</f>
        <v>0</v>
      </c>
      <c r="F12" s="17">
        <f>SUM(F13:F14)</f>
        <v>0</v>
      </c>
      <c r="G12" s="17">
        <f>SUM(G13:G14)</f>
        <v>0</v>
      </c>
      <c r="H12" s="17">
        <f>SUM(H13:H14)</f>
        <v>0</v>
      </c>
    </row>
    <row r="13" spans="1:8" ht="49.15" customHeight="1" x14ac:dyDescent="0.25">
      <c r="A13" s="15" t="s">
        <v>31</v>
      </c>
      <c r="B13" s="16">
        <v>1210</v>
      </c>
      <c r="C13" s="14">
        <v>130</v>
      </c>
      <c r="D13" s="14"/>
      <c r="E13" s="28"/>
      <c r="F13" s="17"/>
      <c r="G13" s="17"/>
      <c r="H13" s="17"/>
    </row>
    <row r="14" spans="1:8" x14ac:dyDescent="0.25">
      <c r="A14" s="15"/>
      <c r="B14" s="16">
        <v>1220</v>
      </c>
      <c r="C14" s="14">
        <v>130</v>
      </c>
      <c r="D14" s="14"/>
      <c r="E14" s="28"/>
      <c r="F14" s="17"/>
      <c r="G14" s="17"/>
      <c r="H14" s="17"/>
    </row>
    <row r="15" spans="1:8" ht="47.25" x14ac:dyDescent="0.25">
      <c r="A15" s="15" t="s">
        <v>32</v>
      </c>
      <c r="B15" s="16">
        <v>1300</v>
      </c>
      <c r="C15" s="14">
        <v>140</v>
      </c>
      <c r="D15" s="14"/>
      <c r="E15" s="28">
        <f>SUM(E16:E17)</f>
        <v>0</v>
      </c>
      <c r="F15" s="17">
        <f>SUM(F16:F17)</f>
        <v>0</v>
      </c>
      <c r="G15" s="17">
        <f>SUM(G16:G17)</f>
        <v>0</v>
      </c>
      <c r="H15" s="17">
        <f>SUM(H16:H17)</f>
        <v>0</v>
      </c>
    </row>
    <row r="16" spans="1:8" x14ac:dyDescent="0.25">
      <c r="A16" s="15"/>
      <c r="B16" s="16">
        <v>1310</v>
      </c>
      <c r="C16" s="14">
        <v>140</v>
      </c>
      <c r="D16" s="14"/>
      <c r="E16" s="28"/>
      <c r="F16" s="17"/>
      <c r="G16" s="17"/>
      <c r="H16" s="17"/>
    </row>
    <row r="17" spans="1:8" x14ac:dyDescent="0.25">
      <c r="A17" s="15"/>
      <c r="B17" s="16">
        <v>1320</v>
      </c>
      <c r="C17" s="14">
        <v>140</v>
      </c>
      <c r="D17" s="14"/>
      <c r="E17" s="28"/>
      <c r="F17" s="17"/>
      <c r="G17" s="17"/>
      <c r="H17" s="17"/>
    </row>
    <row r="18" spans="1:8" ht="31.5" x14ac:dyDescent="0.25">
      <c r="A18" s="15" t="s">
        <v>33</v>
      </c>
      <c r="B18" s="16">
        <v>1400</v>
      </c>
      <c r="C18" s="14">
        <v>150</v>
      </c>
      <c r="D18" s="14"/>
      <c r="E18" s="28">
        <f>SUM(E19:E21)</f>
        <v>0</v>
      </c>
      <c r="F18" s="17">
        <f>SUM(F19:F21)</f>
        <v>0</v>
      </c>
      <c r="G18" s="17">
        <f>SUM(G19:G21)</f>
        <v>0</v>
      </c>
      <c r="H18" s="17">
        <f>SUM(H19:H21)</f>
        <v>0</v>
      </c>
    </row>
    <row r="19" spans="1:8" x14ac:dyDescent="0.25">
      <c r="A19" s="15" t="s">
        <v>34</v>
      </c>
      <c r="B19" s="16">
        <v>1410</v>
      </c>
      <c r="C19" s="14">
        <v>150</v>
      </c>
      <c r="D19" s="14"/>
      <c r="E19" s="28"/>
      <c r="F19" s="17"/>
      <c r="G19" s="17"/>
      <c r="H19" s="17"/>
    </row>
    <row r="20" spans="1:8" ht="31.5" x14ac:dyDescent="0.25">
      <c r="A20" s="15" t="s">
        <v>35</v>
      </c>
      <c r="B20" s="16">
        <v>1420</v>
      </c>
      <c r="C20" s="14">
        <v>150</v>
      </c>
      <c r="D20" s="14"/>
      <c r="E20" s="28"/>
      <c r="F20" s="17"/>
      <c r="G20" s="17"/>
      <c r="H20" s="17"/>
    </row>
    <row r="21" spans="1:8" x14ac:dyDescent="0.25">
      <c r="A21" s="15"/>
      <c r="B21" s="16">
        <v>1430</v>
      </c>
      <c r="C21" s="14">
        <v>150</v>
      </c>
      <c r="D21" s="14"/>
      <c r="E21" s="28"/>
      <c r="F21" s="17"/>
      <c r="G21" s="17"/>
      <c r="H21" s="17"/>
    </row>
    <row r="22" spans="1:8" x14ac:dyDescent="0.25">
      <c r="A22" s="15" t="s">
        <v>36</v>
      </c>
      <c r="B22" s="16">
        <v>1500</v>
      </c>
      <c r="C22" s="14">
        <v>180</v>
      </c>
      <c r="D22" s="14"/>
      <c r="E22" s="28">
        <f>SUM(E23:E25)</f>
        <v>0</v>
      </c>
      <c r="F22" s="17">
        <f>SUM(F23:F25)</f>
        <v>0</v>
      </c>
      <c r="G22" s="17">
        <f>SUM(G23:G25)</f>
        <v>0</v>
      </c>
      <c r="H22" s="17">
        <f>SUM(H23:H25)</f>
        <v>0</v>
      </c>
    </row>
    <row r="23" spans="1:8" x14ac:dyDescent="0.25">
      <c r="A23" s="15"/>
      <c r="B23" s="16">
        <v>1510</v>
      </c>
      <c r="C23" s="14">
        <v>180</v>
      </c>
      <c r="D23" s="14"/>
      <c r="E23" s="28"/>
      <c r="F23" s="17"/>
      <c r="G23" s="17"/>
      <c r="H23" s="17"/>
    </row>
    <row r="24" spans="1:8" ht="31.5" x14ac:dyDescent="0.25">
      <c r="A24" s="15" t="s">
        <v>35</v>
      </c>
      <c r="B24" s="16">
        <v>1520</v>
      </c>
      <c r="C24" s="14">
        <v>180</v>
      </c>
      <c r="D24" s="14"/>
      <c r="E24" s="28"/>
      <c r="F24" s="17"/>
      <c r="G24" s="17"/>
      <c r="H24" s="17"/>
    </row>
    <row r="25" spans="1:8" x14ac:dyDescent="0.25">
      <c r="A25" s="15"/>
      <c r="B25" s="16">
        <v>1530</v>
      </c>
      <c r="C25" s="14">
        <v>180</v>
      </c>
      <c r="D25" s="14"/>
      <c r="E25" s="28"/>
      <c r="F25" s="17"/>
      <c r="G25" s="17"/>
      <c r="H25" s="17"/>
    </row>
    <row r="26" spans="1:8" ht="31.5" x14ac:dyDescent="0.25">
      <c r="A26" s="15" t="s">
        <v>37</v>
      </c>
      <c r="B26" s="16">
        <v>1900</v>
      </c>
      <c r="C26" s="14"/>
      <c r="D26" s="14"/>
      <c r="E26" s="28">
        <f>SUM(E27:E28)</f>
        <v>0</v>
      </c>
      <c r="F26" s="17">
        <f>SUM(F27:F28)</f>
        <v>0</v>
      </c>
      <c r="G26" s="17">
        <f>SUM(G27:G28)</f>
        <v>0</v>
      </c>
      <c r="H26" s="17">
        <f>SUM(H27:H28)</f>
        <v>0</v>
      </c>
    </row>
    <row r="27" spans="1:8" x14ac:dyDescent="0.25">
      <c r="A27" s="15"/>
      <c r="B27" s="16">
        <v>1910</v>
      </c>
      <c r="C27" s="14"/>
      <c r="D27" s="14"/>
      <c r="E27" s="28"/>
      <c r="F27" s="17"/>
      <c r="G27" s="17"/>
      <c r="H27" s="17"/>
    </row>
    <row r="28" spans="1:8" x14ac:dyDescent="0.25">
      <c r="A28" s="15"/>
      <c r="B28" s="16">
        <v>1920</v>
      </c>
      <c r="C28" s="14"/>
      <c r="D28" s="14"/>
      <c r="E28" s="28"/>
      <c r="F28" s="17"/>
      <c r="G28" s="17"/>
      <c r="H28" s="17"/>
    </row>
    <row r="29" spans="1:8" x14ac:dyDescent="0.25">
      <c r="A29" s="15" t="s">
        <v>38</v>
      </c>
      <c r="B29" s="16">
        <v>1980</v>
      </c>
      <c r="C29" s="14" t="s">
        <v>26</v>
      </c>
      <c r="D29" s="14"/>
      <c r="E29" s="28"/>
      <c r="F29" s="17"/>
      <c r="G29" s="17"/>
      <c r="H29" s="17"/>
    </row>
    <row r="30" spans="1:8" ht="63" x14ac:dyDescent="0.25">
      <c r="A30" s="15" t="s">
        <v>39</v>
      </c>
      <c r="B30" s="16">
        <v>1981</v>
      </c>
      <c r="C30" s="14">
        <v>510</v>
      </c>
      <c r="D30" s="14"/>
      <c r="E30" s="28"/>
      <c r="F30" s="17"/>
      <c r="G30" s="17"/>
      <c r="H30" s="18" t="s">
        <v>26</v>
      </c>
    </row>
    <row r="31" spans="1:8" x14ac:dyDescent="0.25">
      <c r="A31" s="15" t="s">
        <v>40</v>
      </c>
      <c r="B31" s="16">
        <v>2000</v>
      </c>
      <c r="C31" s="14" t="s">
        <v>26</v>
      </c>
      <c r="D31" s="14"/>
      <c r="E31" s="28">
        <f>E32+E39+E45+E49+E51+E53</f>
        <v>8102918.8399999999</v>
      </c>
      <c r="F31" s="17">
        <f>F32+F39+F45+F49+F51+F53</f>
        <v>8102918.8399999999</v>
      </c>
      <c r="G31" s="17">
        <f>G32+G39+G45+G49+G51+G53</f>
        <v>8102918.8399999999</v>
      </c>
      <c r="H31" s="17">
        <f>H53</f>
        <v>0</v>
      </c>
    </row>
    <row r="32" spans="1:8" ht="31.5" x14ac:dyDescent="0.25">
      <c r="A32" s="15" t="s">
        <v>41</v>
      </c>
      <c r="B32" s="16">
        <v>2100</v>
      </c>
      <c r="C32" s="14" t="s">
        <v>26</v>
      </c>
      <c r="D32" s="14"/>
      <c r="E32" s="28">
        <f>SUM(E33:E36)</f>
        <v>4724001.03</v>
      </c>
      <c r="F32" s="17">
        <f>SUM(F33:F36)</f>
        <v>4724001.03</v>
      </c>
      <c r="G32" s="17">
        <f>SUM(G33:G36)</f>
        <v>4724001.03</v>
      </c>
      <c r="H32" s="18" t="s">
        <v>26</v>
      </c>
    </row>
    <row r="33" spans="1:8" x14ac:dyDescent="0.25">
      <c r="A33" s="15" t="s">
        <v>42</v>
      </c>
      <c r="B33" s="16">
        <v>2110</v>
      </c>
      <c r="C33" s="14">
        <v>111</v>
      </c>
      <c r="D33" s="14"/>
      <c r="E33" s="28">
        <v>3628265</v>
      </c>
      <c r="F33" s="17">
        <f t="shared" ref="F33:G35" si="0">E33</f>
        <v>3628265</v>
      </c>
      <c r="G33" s="17">
        <f t="shared" si="0"/>
        <v>3628265</v>
      </c>
      <c r="H33" s="18" t="s">
        <v>26</v>
      </c>
    </row>
    <row r="34" spans="1:8" ht="47.25" x14ac:dyDescent="0.25">
      <c r="A34" s="15" t="s">
        <v>43</v>
      </c>
      <c r="B34" s="16">
        <v>2120</v>
      </c>
      <c r="C34" s="14">
        <v>112</v>
      </c>
      <c r="D34" s="14"/>
      <c r="E34" s="28">
        <v>0</v>
      </c>
      <c r="F34" s="17">
        <f t="shared" si="0"/>
        <v>0</v>
      </c>
      <c r="G34" s="17">
        <f t="shared" si="0"/>
        <v>0</v>
      </c>
      <c r="H34" s="18" t="s">
        <v>26</v>
      </c>
    </row>
    <row r="35" spans="1:8" ht="63" x14ac:dyDescent="0.25">
      <c r="A35" s="15" t="s">
        <v>44</v>
      </c>
      <c r="B35" s="16">
        <v>2130</v>
      </c>
      <c r="C35" s="14">
        <v>113</v>
      </c>
      <c r="D35" s="14"/>
      <c r="E35" s="28">
        <v>0</v>
      </c>
      <c r="F35" s="17">
        <f t="shared" si="0"/>
        <v>0</v>
      </c>
      <c r="G35" s="17">
        <f t="shared" si="0"/>
        <v>0</v>
      </c>
      <c r="H35" s="18" t="s">
        <v>26</v>
      </c>
    </row>
    <row r="36" spans="1:8" ht="79.5" customHeight="1" x14ac:dyDescent="0.25">
      <c r="A36" s="15" t="s">
        <v>45</v>
      </c>
      <c r="B36" s="16">
        <v>2140</v>
      </c>
      <c r="C36" s="14">
        <v>119</v>
      </c>
      <c r="D36" s="14"/>
      <c r="E36" s="28">
        <f>E33*0.302</f>
        <v>1095736.03</v>
      </c>
      <c r="F36" s="28">
        <f>SUM(F37:F38)</f>
        <v>1095736.03</v>
      </c>
      <c r="G36" s="28">
        <f>SUM(G37:G38)</f>
        <v>1095736.03</v>
      </c>
      <c r="H36" s="18" t="s">
        <v>26</v>
      </c>
    </row>
    <row r="37" spans="1:8" x14ac:dyDescent="0.25">
      <c r="A37" s="15" t="s">
        <v>46</v>
      </c>
      <c r="B37" s="16">
        <v>2141</v>
      </c>
      <c r="C37" s="14">
        <v>119</v>
      </c>
      <c r="D37" s="14"/>
      <c r="E37" s="28">
        <v>1095736.03</v>
      </c>
      <c r="F37" s="17">
        <f>E37</f>
        <v>1095736.03</v>
      </c>
      <c r="G37" s="17">
        <f>E37</f>
        <v>1095736.03</v>
      </c>
      <c r="H37" s="18" t="s">
        <v>26</v>
      </c>
    </row>
    <row r="38" spans="1:8" x14ac:dyDescent="0.25">
      <c r="A38" s="15" t="s">
        <v>47</v>
      </c>
      <c r="B38" s="16">
        <v>2142</v>
      </c>
      <c r="C38" s="14">
        <v>119</v>
      </c>
      <c r="D38" s="14"/>
      <c r="E38" s="28"/>
      <c r="F38" s="17"/>
      <c r="G38" s="17"/>
      <c r="H38" s="18" t="s">
        <v>26</v>
      </c>
    </row>
    <row r="39" spans="1:8" ht="31.5" x14ac:dyDescent="0.25">
      <c r="A39" s="15" t="s">
        <v>48</v>
      </c>
      <c r="B39" s="16">
        <v>2200</v>
      </c>
      <c r="C39" s="14">
        <v>300</v>
      </c>
      <c r="D39" s="14"/>
      <c r="E39" s="28">
        <f>E40+E42+E43+E44</f>
        <v>0</v>
      </c>
      <c r="F39" s="17">
        <f>F40+F42+F43+F44</f>
        <v>0</v>
      </c>
      <c r="G39" s="17">
        <f>G40+G42+G43+G44</f>
        <v>0</v>
      </c>
      <c r="H39" s="18" t="s">
        <v>26</v>
      </c>
    </row>
    <row r="40" spans="1:8" ht="47.25" x14ac:dyDescent="0.25">
      <c r="A40" s="15" t="s">
        <v>49</v>
      </c>
      <c r="B40" s="16">
        <v>2210</v>
      </c>
      <c r="C40" s="14">
        <v>320</v>
      </c>
      <c r="D40" s="14"/>
      <c r="E40" s="28"/>
      <c r="F40" s="17"/>
      <c r="G40" s="17"/>
      <c r="H40" s="18" t="s">
        <v>26</v>
      </c>
    </row>
    <row r="41" spans="1:8" ht="63" x14ac:dyDescent="0.25">
      <c r="A41" s="15" t="s">
        <v>50</v>
      </c>
      <c r="B41" s="16">
        <v>2211</v>
      </c>
      <c r="C41" s="14">
        <v>321</v>
      </c>
      <c r="D41" s="14"/>
      <c r="E41" s="28"/>
      <c r="F41" s="17"/>
      <c r="G41" s="17"/>
      <c r="H41" s="18" t="s">
        <v>26</v>
      </c>
    </row>
    <row r="42" spans="1:8" ht="78.75" x14ac:dyDescent="0.25">
      <c r="A42" s="15" t="s">
        <v>52</v>
      </c>
      <c r="B42" s="16">
        <v>2220</v>
      </c>
      <c r="C42" s="14">
        <v>340</v>
      </c>
      <c r="D42" s="14"/>
      <c r="E42" s="28"/>
      <c r="F42" s="17"/>
      <c r="G42" s="17"/>
      <c r="H42" s="18" t="s">
        <v>26</v>
      </c>
    </row>
    <row r="43" spans="1:8" ht="110.25" x14ac:dyDescent="0.25">
      <c r="A43" s="15" t="s">
        <v>53</v>
      </c>
      <c r="B43" s="16">
        <v>2230</v>
      </c>
      <c r="C43" s="14">
        <v>350</v>
      </c>
      <c r="D43" s="14"/>
      <c r="E43" s="28"/>
      <c r="F43" s="17"/>
      <c r="G43" s="17"/>
      <c r="H43" s="18" t="s">
        <v>26</v>
      </c>
    </row>
    <row r="44" spans="1:8" x14ac:dyDescent="0.25">
      <c r="A44" s="15" t="s">
        <v>54</v>
      </c>
      <c r="B44" s="16">
        <v>2240</v>
      </c>
      <c r="C44" s="14">
        <v>360</v>
      </c>
      <c r="D44" s="14"/>
      <c r="E44" s="28"/>
      <c r="F44" s="17"/>
      <c r="G44" s="17"/>
      <c r="H44" s="18" t="s">
        <v>26</v>
      </c>
    </row>
    <row r="45" spans="1:8" ht="31.5" x14ac:dyDescent="0.25">
      <c r="A45" s="15" t="s">
        <v>55</v>
      </c>
      <c r="B45" s="16">
        <v>2300</v>
      </c>
      <c r="C45" s="14">
        <v>850</v>
      </c>
      <c r="D45" s="14"/>
      <c r="E45" s="28">
        <f>SUM(E46:E48)</f>
        <v>960000</v>
      </c>
      <c r="F45" s="17">
        <f>SUM(F46:F48)</f>
        <v>960000</v>
      </c>
      <c r="G45" s="17">
        <f>SUM(G46:G48)</f>
        <v>960000</v>
      </c>
      <c r="H45" s="18" t="s">
        <v>26</v>
      </c>
    </row>
    <row r="46" spans="1:8" ht="31.5" x14ac:dyDescent="0.25">
      <c r="A46" s="15" t="s">
        <v>56</v>
      </c>
      <c r="B46" s="16">
        <v>2310</v>
      </c>
      <c r="C46" s="14">
        <v>851</v>
      </c>
      <c r="D46" s="14">
        <v>291</v>
      </c>
      <c r="E46" s="28">
        <v>80000</v>
      </c>
      <c r="F46" s="17">
        <f>E46</f>
        <v>80000</v>
      </c>
      <c r="G46" s="17">
        <f>F46</f>
        <v>80000</v>
      </c>
      <c r="H46" s="18" t="s">
        <v>26</v>
      </c>
    </row>
    <row r="47" spans="1:8" ht="78.75" x14ac:dyDescent="0.25">
      <c r="A47" s="15" t="s">
        <v>57</v>
      </c>
      <c r="B47" s="16">
        <v>2320</v>
      </c>
      <c r="C47" s="14">
        <v>852</v>
      </c>
      <c r="D47" s="14">
        <v>297</v>
      </c>
      <c r="E47" s="28">
        <v>80000</v>
      </c>
      <c r="F47" s="17">
        <f t="shared" ref="F47:G47" si="1">E47</f>
        <v>80000</v>
      </c>
      <c r="G47" s="17">
        <f t="shared" si="1"/>
        <v>80000</v>
      </c>
      <c r="H47" s="18" t="s">
        <v>26</v>
      </c>
    </row>
    <row r="48" spans="1:8" ht="47.25" x14ac:dyDescent="0.25">
      <c r="A48" s="15" t="s">
        <v>58</v>
      </c>
      <c r="B48" s="16">
        <v>2330</v>
      </c>
      <c r="C48" s="14">
        <v>853</v>
      </c>
      <c r="D48" s="14">
        <v>292</v>
      </c>
      <c r="E48" s="28">
        <v>800000</v>
      </c>
      <c r="F48" s="17">
        <f t="shared" ref="F48:G48" si="2">E48</f>
        <v>800000</v>
      </c>
      <c r="G48" s="17">
        <f t="shared" si="2"/>
        <v>800000</v>
      </c>
      <c r="H48" s="18" t="s">
        <v>26</v>
      </c>
    </row>
    <row r="49" spans="1:8" ht="47.25" x14ac:dyDescent="0.25">
      <c r="A49" s="15" t="s">
        <v>59</v>
      </c>
      <c r="B49" s="16">
        <v>2400</v>
      </c>
      <c r="C49" s="14" t="s">
        <v>26</v>
      </c>
      <c r="D49" s="14"/>
      <c r="E49" s="28">
        <f>SUM(E50:E50)</f>
        <v>0</v>
      </c>
      <c r="F49" s="17">
        <f>SUM(F50:F50)</f>
        <v>0</v>
      </c>
      <c r="G49" s="17">
        <f>SUM(G50:G50)</f>
        <v>0</v>
      </c>
      <c r="H49" s="18" t="s">
        <v>26</v>
      </c>
    </row>
    <row r="50" spans="1:8" ht="31.5" x14ac:dyDescent="0.25">
      <c r="A50" s="15" t="s">
        <v>60</v>
      </c>
      <c r="B50" s="16">
        <v>2410</v>
      </c>
      <c r="C50" s="14">
        <v>810</v>
      </c>
      <c r="D50" s="14"/>
      <c r="E50" s="28"/>
      <c r="F50" s="17"/>
      <c r="G50" s="17"/>
      <c r="H50" s="18" t="s">
        <v>26</v>
      </c>
    </row>
    <row r="51" spans="1:8" ht="31.5" x14ac:dyDescent="0.25">
      <c r="A51" s="15" t="s">
        <v>62</v>
      </c>
      <c r="B51" s="16">
        <v>2500</v>
      </c>
      <c r="C51" s="14" t="s">
        <v>26</v>
      </c>
      <c r="D51" s="14"/>
      <c r="E51" s="28"/>
      <c r="F51" s="17"/>
      <c r="G51" s="17"/>
      <c r="H51" s="18" t="s">
        <v>26</v>
      </c>
    </row>
    <row r="52" spans="1:8" ht="78.75" x14ac:dyDescent="0.25">
      <c r="A52" s="15" t="s">
        <v>63</v>
      </c>
      <c r="B52" s="16">
        <v>2520</v>
      </c>
      <c r="C52" s="14">
        <v>831</v>
      </c>
      <c r="D52" s="14"/>
      <c r="E52" s="28"/>
      <c r="F52" s="17"/>
      <c r="G52" s="17"/>
      <c r="H52" s="18" t="s">
        <v>26</v>
      </c>
    </row>
    <row r="53" spans="1:8" ht="31.5" x14ac:dyDescent="0.25">
      <c r="A53" s="15" t="s">
        <v>64</v>
      </c>
      <c r="B53" s="16">
        <v>2600</v>
      </c>
      <c r="C53" s="14" t="s">
        <v>26</v>
      </c>
      <c r="D53" s="14"/>
      <c r="E53" s="28">
        <f>E54+E55+E67</f>
        <v>2418917.81</v>
      </c>
      <c r="F53" s="17">
        <f>F54+F55+F67</f>
        <v>2418917.81</v>
      </c>
      <c r="G53" s="17">
        <f>G54+G55+G67</f>
        <v>2418917.81</v>
      </c>
      <c r="H53" s="17">
        <f>H54+H55+H67</f>
        <v>0</v>
      </c>
    </row>
    <row r="54" spans="1:8" ht="47.25" x14ac:dyDescent="0.25">
      <c r="A54" s="15" t="s">
        <v>65</v>
      </c>
      <c r="B54" s="16">
        <v>2630</v>
      </c>
      <c r="C54" s="14">
        <v>243</v>
      </c>
      <c r="D54" s="14"/>
      <c r="E54" s="28"/>
      <c r="F54" s="17"/>
      <c r="G54" s="17"/>
      <c r="H54" s="17"/>
    </row>
    <row r="55" spans="1:8" ht="31.5" x14ac:dyDescent="0.25">
      <c r="A55" s="15" t="s">
        <v>66</v>
      </c>
      <c r="B55" s="16">
        <v>2640</v>
      </c>
      <c r="C55" s="14">
        <v>244</v>
      </c>
      <c r="D55" s="14"/>
      <c r="E55" s="28">
        <f>E56+E57+E58+E59+E60+E61+E62+E63+E64+E66+E65+E67+E68</f>
        <v>2418917.81</v>
      </c>
      <c r="F55" s="17">
        <f>F56+F57+F58+F59+F60+F61+F62+F63+F64+F66+F65+F67+F68</f>
        <v>2418917.81</v>
      </c>
      <c r="G55" s="17">
        <f>G56+G57+G58+G59+G60+G61+G62+G63+G64+G66+G65+G67+G68</f>
        <v>2418917.81</v>
      </c>
      <c r="H55" s="17"/>
    </row>
    <row r="56" spans="1:8" x14ac:dyDescent="0.25">
      <c r="A56" s="33" t="s">
        <v>146</v>
      </c>
      <c r="B56" s="16">
        <v>2641</v>
      </c>
      <c r="C56" s="14">
        <v>244</v>
      </c>
      <c r="D56" s="34">
        <v>221</v>
      </c>
      <c r="E56" s="28">
        <v>10000</v>
      </c>
      <c r="F56" s="28">
        <f>E56</f>
        <v>10000</v>
      </c>
      <c r="G56" s="28">
        <f>E56</f>
        <v>10000</v>
      </c>
      <c r="H56" s="17"/>
    </row>
    <row r="57" spans="1:8" x14ac:dyDescent="0.25">
      <c r="A57" s="33" t="s">
        <v>147</v>
      </c>
      <c r="B57" s="16">
        <v>2642</v>
      </c>
      <c r="C57" s="14">
        <v>244</v>
      </c>
      <c r="D57" s="34">
        <v>222</v>
      </c>
      <c r="E57" s="28">
        <v>10000</v>
      </c>
      <c r="F57" s="28">
        <f t="shared" ref="F57:F66" si="3">E57</f>
        <v>10000</v>
      </c>
      <c r="G57" s="28">
        <f t="shared" ref="G57:G66" si="4">E57</f>
        <v>10000</v>
      </c>
      <c r="H57" s="17"/>
    </row>
    <row r="58" spans="1:8" x14ac:dyDescent="0.25">
      <c r="A58" s="33" t="s">
        <v>148</v>
      </c>
      <c r="B58" s="16">
        <v>2643</v>
      </c>
      <c r="C58" s="14">
        <v>244</v>
      </c>
      <c r="D58" s="34">
        <v>223</v>
      </c>
      <c r="E58" s="28">
        <v>120000</v>
      </c>
      <c r="F58" s="28">
        <f t="shared" si="3"/>
        <v>120000</v>
      </c>
      <c r="G58" s="28">
        <f t="shared" si="4"/>
        <v>120000</v>
      </c>
      <c r="H58" s="17"/>
    </row>
    <row r="59" spans="1:8" ht="31.5" x14ac:dyDescent="0.25">
      <c r="A59" s="33" t="s">
        <v>142</v>
      </c>
      <c r="B59" s="16">
        <v>2644</v>
      </c>
      <c r="C59" s="14">
        <v>244</v>
      </c>
      <c r="D59" s="34">
        <v>225</v>
      </c>
      <c r="E59" s="28">
        <v>364600</v>
      </c>
      <c r="F59" s="28">
        <f t="shared" si="3"/>
        <v>364600</v>
      </c>
      <c r="G59" s="28">
        <f t="shared" si="4"/>
        <v>364600</v>
      </c>
      <c r="H59" s="17"/>
    </row>
    <row r="60" spans="1:8" x14ac:dyDescent="0.25">
      <c r="A60" s="33" t="s">
        <v>143</v>
      </c>
      <c r="B60" s="16">
        <v>2645</v>
      </c>
      <c r="C60" s="14">
        <v>244</v>
      </c>
      <c r="D60" s="34">
        <v>226</v>
      </c>
      <c r="E60" s="28">
        <v>540000</v>
      </c>
      <c r="F60" s="28">
        <f t="shared" si="3"/>
        <v>540000</v>
      </c>
      <c r="G60" s="28">
        <f t="shared" si="4"/>
        <v>540000</v>
      </c>
      <c r="H60" s="17"/>
    </row>
    <row r="61" spans="1:8" x14ac:dyDescent="0.25">
      <c r="A61" s="33" t="s">
        <v>149</v>
      </c>
      <c r="B61" s="16">
        <v>2646</v>
      </c>
      <c r="C61" s="14">
        <v>244</v>
      </c>
      <c r="D61" s="34">
        <v>227</v>
      </c>
      <c r="E61" s="28">
        <v>50000</v>
      </c>
      <c r="F61" s="28">
        <f t="shared" si="3"/>
        <v>50000</v>
      </c>
      <c r="G61" s="28">
        <f t="shared" si="4"/>
        <v>50000</v>
      </c>
      <c r="H61" s="17"/>
    </row>
    <row r="62" spans="1:8" ht="31.5" x14ac:dyDescent="0.25">
      <c r="A62" s="33" t="s">
        <v>144</v>
      </c>
      <c r="B62" s="16">
        <v>2647</v>
      </c>
      <c r="C62" s="14">
        <v>244</v>
      </c>
      <c r="D62" s="34">
        <v>310</v>
      </c>
      <c r="E62" s="28">
        <v>300000</v>
      </c>
      <c r="F62" s="28">
        <f t="shared" si="3"/>
        <v>300000</v>
      </c>
      <c r="G62" s="28">
        <f t="shared" si="4"/>
        <v>300000</v>
      </c>
      <c r="H62" s="17"/>
    </row>
    <row r="63" spans="1:8" ht="47.25" x14ac:dyDescent="0.25">
      <c r="A63" s="33" t="s">
        <v>150</v>
      </c>
      <c r="B63" s="16">
        <v>2648</v>
      </c>
      <c r="C63" s="14">
        <v>244</v>
      </c>
      <c r="D63" s="34">
        <v>341</v>
      </c>
      <c r="E63" s="28">
        <v>664317.81000000006</v>
      </c>
      <c r="F63" s="28">
        <f t="shared" si="3"/>
        <v>664317.81000000006</v>
      </c>
      <c r="G63" s="28">
        <f t="shared" si="4"/>
        <v>664317.81000000006</v>
      </c>
      <c r="H63" s="17"/>
    </row>
    <row r="64" spans="1:8" x14ac:dyDescent="0.25">
      <c r="A64" s="33" t="s">
        <v>151</v>
      </c>
      <c r="B64" s="16">
        <v>2649</v>
      </c>
      <c r="C64" s="14">
        <v>244</v>
      </c>
      <c r="D64" s="34">
        <v>342</v>
      </c>
      <c r="E64" s="28">
        <v>140000</v>
      </c>
      <c r="F64" s="28">
        <f t="shared" si="3"/>
        <v>140000</v>
      </c>
      <c r="G64" s="28">
        <f t="shared" si="4"/>
        <v>140000</v>
      </c>
      <c r="H64" s="17"/>
    </row>
    <row r="65" spans="1:64" x14ac:dyDescent="0.25">
      <c r="A65" s="33" t="s">
        <v>154</v>
      </c>
      <c r="B65" s="31"/>
      <c r="C65" s="14">
        <v>244</v>
      </c>
      <c r="D65" s="34">
        <v>345</v>
      </c>
      <c r="E65" s="28">
        <v>0</v>
      </c>
      <c r="F65" s="28">
        <f>E65</f>
        <v>0</v>
      </c>
      <c r="G65" s="28">
        <f>E65</f>
        <v>0</v>
      </c>
      <c r="H65" s="17"/>
    </row>
    <row r="66" spans="1:64" ht="31.5" x14ac:dyDescent="0.25">
      <c r="A66" s="33" t="s">
        <v>156</v>
      </c>
      <c r="B66" s="16" t="s">
        <v>153</v>
      </c>
      <c r="C66" s="14">
        <v>244</v>
      </c>
      <c r="D66" s="34">
        <v>346</v>
      </c>
      <c r="E66" s="28">
        <v>220000</v>
      </c>
      <c r="F66" s="28">
        <f t="shared" si="3"/>
        <v>220000</v>
      </c>
      <c r="G66" s="28">
        <f t="shared" si="4"/>
        <v>220000</v>
      </c>
      <c r="H66" s="17"/>
    </row>
    <row r="67" spans="1:64" s="37" customFormat="1" ht="78.75" x14ac:dyDescent="0.25">
      <c r="A67" s="30" t="s">
        <v>177</v>
      </c>
      <c r="B67" s="31">
        <v>2650</v>
      </c>
      <c r="C67" s="32">
        <v>246</v>
      </c>
      <c r="D67" s="32"/>
      <c r="E67" s="28">
        <f>SUM(E69:E70)</f>
        <v>0</v>
      </c>
      <c r="F67" s="28">
        <f>SUM(F69:F70)</f>
        <v>0</v>
      </c>
      <c r="G67" s="28">
        <f>SUM(G69:G70)</f>
        <v>0</v>
      </c>
      <c r="H67" s="28">
        <f>SUM(H69:H70)</f>
        <v>0</v>
      </c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</row>
    <row r="68" spans="1:64" s="37" customFormat="1" x14ac:dyDescent="0.25">
      <c r="A68" s="30" t="s">
        <v>178</v>
      </c>
      <c r="B68" s="31">
        <v>2660</v>
      </c>
      <c r="C68" s="32">
        <v>247</v>
      </c>
      <c r="D68" s="32"/>
      <c r="E68" s="28"/>
      <c r="F68" s="28"/>
      <c r="G68" s="28"/>
      <c r="H68" s="28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</row>
    <row r="69" spans="1:64" s="37" customFormat="1" ht="47.25" x14ac:dyDescent="0.25">
      <c r="A69" s="30" t="s">
        <v>68</v>
      </c>
      <c r="B69" s="31">
        <v>2700</v>
      </c>
      <c r="C69" s="32">
        <v>400</v>
      </c>
      <c r="D69" s="32"/>
      <c r="E69" s="28"/>
      <c r="F69" s="28"/>
      <c r="G69" s="28"/>
      <c r="H69" s="28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</row>
    <row r="70" spans="1:64" s="37" customFormat="1" ht="47.25" x14ac:dyDescent="0.25">
      <c r="A70" s="30" t="s">
        <v>69</v>
      </c>
      <c r="B70" s="31">
        <v>2720</v>
      </c>
      <c r="C70" s="32">
        <v>407</v>
      </c>
      <c r="D70" s="32"/>
      <c r="E70" s="28"/>
      <c r="F70" s="28"/>
      <c r="G70" s="28"/>
      <c r="H70" s="28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</row>
    <row r="71" spans="1:64" s="37" customFormat="1" ht="31.5" x14ac:dyDescent="0.25">
      <c r="A71" s="30" t="s">
        <v>70</v>
      </c>
      <c r="B71" s="31">
        <v>3000</v>
      </c>
      <c r="C71" s="32">
        <v>100</v>
      </c>
      <c r="D71" s="32"/>
      <c r="E71" s="28">
        <f>SUM(E72:E74)</f>
        <v>0</v>
      </c>
      <c r="F71" s="28">
        <f>SUM(F72:F74)</f>
        <v>0</v>
      </c>
      <c r="G71" s="28">
        <f>SUM(G72:G74)</f>
        <v>0</v>
      </c>
      <c r="H71" s="57" t="s">
        <v>26</v>
      </c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</row>
    <row r="72" spans="1:64" s="37" customFormat="1" x14ac:dyDescent="0.25">
      <c r="A72" s="30" t="s">
        <v>71</v>
      </c>
      <c r="B72" s="31">
        <v>3010</v>
      </c>
      <c r="C72" s="32"/>
      <c r="D72" s="32"/>
      <c r="E72" s="28"/>
      <c r="F72" s="28"/>
      <c r="G72" s="28"/>
      <c r="H72" s="57" t="s">
        <v>26</v>
      </c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</row>
    <row r="73" spans="1:64" s="37" customFormat="1" x14ac:dyDescent="0.25">
      <c r="A73" s="30" t="s">
        <v>72</v>
      </c>
      <c r="B73" s="31">
        <v>3020</v>
      </c>
      <c r="C73" s="32"/>
      <c r="D73" s="32"/>
      <c r="E73" s="28"/>
      <c r="F73" s="28"/>
      <c r="G73" s="28"/>
      <c r="H73" s="57" t="s">
        <v>26</v>
      </c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</row>
    <row r="74" spans="1:64" s="37" customFormat="1" ht="31.5" x14ac:dyDescent="0.25">
      <c r="A74" s="30" t="s">
        <v>73</v>
      </c>
      <c r="B74" s="31">
        <v>3030</v>
      </c>
      <c r="C74" s="32"/>
      <c r="D74" s="32"/>
      <c r="E74" s="28"/>
      <c r="F74" s="28"/>
      <c r="G74" s="28"/>
      <c r="H74" s="57" t="s">
        <v>26</v>
      </c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</row>
    <row r="75" spans="1:64" s="37" customFormat="1" x14ac:dyDescent="0.25">
      <c r="A75" s="30" t="s">
        <v>74</v>
      </c>
      <c r="B75" s="31">
        <v>4000</v>
      </c>
      <c r="C75" s="32" t="s">
        <v>26</v>
      </c>
      <c r="D75" s="32"/>
      <c r="E75" s="28"/>
      <c r="F75" s="28"/>
      <c r="G75" s="28"/>
      <c r="H75" s="57" t="s">
        <v>26</v>
      </c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</row>
    <row r="76" spans="1:64" s="37" customFormat="1" x14ac:dyDescent="0.25">
      <c r="A76" s="30" t="s">
        <v>75</v>
      </c>
      <c r="B76" s="31">
        <v>4010</v>
      </c>
      <c r="C76" s="32">
        <v>610</v>
      </c>
      <c r="D76" s="32"/>
      <c r="E76" s="28"/>
      <c r="F76" s="28"/>
      <c r="G76" s="28"/>
      <c r="H76" s="57" t="s">
        <v>26</v>
      </c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</row>
  </sheetData>
  <mergeCells count="6">
    <mergeCell ref="A1:H1"/>
    <mergeCell ref="A3:A4"/>
    <mergeCell ref="B3:B4"/>
    <mergeCell ref="C3:C4"/>
    <mergeCell ref="D3:D4"/>
    <mergeCell ref="E3:H3"/>
  </mergeCells>
  <pageMargins left="0.19685039370078741" right="0.19685039370078741" top="0.19685039370078741" bottom="0" header="0.51181102362204722" footer="0.51181102362204722"/>
  <pageSetup paperSize="9" scale="60" orientation="portrait" r:id="rId1"/>
  <rowBreaks count="2" manualBreakCount="2">
    <brk id="43" max="16383" man="1"/>
    <brk id="6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91"/>
  <sheetViews>
    <sheetView tabSelected="1" zoomScale="70" zoomScaleNormal="70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B73" sqref="B73"/>
    </sheetView>
  </sheetViews>
  <sheetFormatPr defaultColWidth="11.5703125" defaultRowHeight="15.75" x14ac:dyDescent="0.25"/>
  <cols>
    <col min="1" max="1" width="9.140625" style="11" customWidth="1"/>
    <col min="2" max="2" width="36.5703125" style="11" customWidth="1"/>
    <col min="3" max="3" width="12.42578125" style="11" customWidth="1"/>
    <col min="4" max="4" width="8.28515625" style="11" customWidth="1"/>
    <col min="5" max="5" width="14.85546875" style="11" customWidth="1"/>
    <col min="6" max="6" width="16.85546875" style="11" customWidth="1"/>
    <col min="7" max="7" width="17.140625" style="11" customWidth="1"/>
    <col min="8" max="8" width="18.140625" style="11" customWidth="1"/>
    <col min="9" max="9" width="14" style="11" customWidth="1"/>
    <col min="10" max="64" width="11.5703125" style="11"/>
  </cols>
  <sheetData>
    <row r="1" spans="1:9" x14ac:dyDescent="0.25">
      <c r="A1" s="49" t="s">
        <v>80</v>
      </c>
      <c r="B1" s="49"/>
      <c r="C1" s="49"/>
      <c r="D1" s="49"/>
      <c r="E1" s="49"/>
      <c r="F1" s="49"/>
      <c r="G1" s="49"/>
      <c r="H1" s="49"/>
      <c r="I1" s="49"/>
    </row>
    <row r="3" spans="1:9" ht="15.2" customHeight="1" x14ac:dyDescent="0.25">
      <c r="A3" s="50" t="s">
        <v>81</v>
      </c>
      <c r="B3" s="50" t="s">
        <v>16</v>
      </c>
      <c r="C3" s="50" t="s">
        <v>82</v>
      </c>
      <c r="D3" s="50" t="s">
        <v>83</v>
      </c>
      <c r="E3" s="50" t="s">
        <v>20</v>
      </c>
      <c r="F3" s="50"/>
      <c r="G3" s="50"/>
      <c r="H3" s="50"/>
      <c r="I3" s="50"/>
    </row>
    <row r="4" spans="1:9" ht="94.5" x14ac:dyDescent="0.25">
      <c r="A4" s="50"/>
      <c r="B4" s="50"/>
      <c r="C4" s="50"/>
      <c r="D4" s="50"/>
      <c r="E4" s="13" t="s">
        <v>84</v>
      </c>
      <c r="F4" s="13" t="s">
        <v>167</v>
      </c>
      <c r="G4" s="13" t="s">
        <v>168</v>
      </c>
      <c r="H4" s="13" t="s">
        <v>169</v>
      </c>
      <c r="I4" s="13" t="s">
        <v>24</v>
      </c>
    </row>
    <row r="5" spans="1:9" x14ac:dyDescent="0.25">
      <c r="A5" s="14">
        <v>1</v>
      </c>
      <c r="B5" s="14">
        <v>2</v>
      </c>
      <c r="C5" s="14">
        <v>3</v>
      </c>
      <c r="D5" s="14">
        <v>4</v>
      </c>
      <c r="E5" s="14" t="s">
        <v>85</v>
      </c>
      <c r="F5" s="14">
        <v>5</v>
      </c>
      <c r="G5" s="14">
        <v>6</v>
      </c>
      <c r="H5" s="14">
        <v>7</v>
      </c>
      <c r="I5" s="14">
        <v>8</v>
      </c>
    </row>
    <row r="6" spans="1:9" ht="31.5" x14ac:dyDescent="0.25">
      <c r="A6" s="19" t="s">
        <v>86</v>
      </c>
      <c r="B6" s="38" t="s">
        <v>87</v>
      </c>
      <c r="C6" s="39">
        <v>26000</v>
      </c>
      <c r="D6" s="39" t="s">
        <v>26</v>
      </c>
      <c r="E6" s="39" t="s">
        <v>26</v>
      </c>
      <c r="F6" s="40">
        <f>SUM(F7:F9)+F13</f>
        <v>782703115.23000002</v>
      </c>
      <c r="G6" s="40">
        <f>SUM(G7:G9)+G13</f>
        <v>402185689.81</v>
      </c>
      <c r="H6" s="40">
        <f>SUM(H7:H9)+H13</f>
        <v>402185689.81</v>
      </c>
      <c r="I6" s="40">
        <f>SUM(I7:I9)+I13</f>
        <v>0</v>
      </c>
    </row>
    <row r="7" spans="1:9" ht="35.450000000000003" customHeight="1" x14ac:dyDescent="0.25">
      <c r="A7" s="20" t="s">
        <v>88</v>
      </c>
      <c r="B7" s="15" t="s">
        <v>89</v>
      </c>
      <c r="C7" s="14">
        <v>26100</v>
      </c>
      <c r="D7" s="14" t="s">
        <v>26</v>
      </c>
      <c r="E7" s="14" t="s">
        <v>26</v>
      </c>
      <c r="F7" s="17"/>
      <c r="G7" s="17"/>
      <c r="H7" s="17"/>
      <c r="I7" s="17"/>
    </row>
    <row r="8" spans="1:9" ht="94.5" x14ac:dyDescent="0.25">
      <c r="A8" s="20" t="s">
        <v>90</v>
      </c>
      <c r="B8" s="15" t="s">
        <v>91</v>
      </c>
      <c r="C8" s="14">
        <v>26200</v>
      </c>
      <c r="D8" s="14" t="s">
        <v>26</v>
      </c>
      <c r="E8" s="14" t="s">
        <v>26</v>
      </c>
      <c r="F8" s="17"/>
      <c r="G8" s="17"/>
      <c r="H8" s="17"/>
      <c r="I8" s="17"/>
    </row>
    <row r="9" spans="1:9" ht="49.9" customHeight="1" x14ac:dyDescent="0.25">
      <c r="A9" s="20" t="s">
        <v>92</v>
      </c>
      <c r="B9" s="15" t="s">
        <v>93</v>
      </c>
      <c r="C9" s="14">
        <v>26300</v>
      </c>
      <c r="D9" s="14" t="s">
        <v>26</v>
      </c>
      <c r="E9" s="14" t="s">
        <v>26</v>
      </c>
      <c r="F9" s="17"/>
      <c r="G9" s="17"/>
      <c r="H9" s="17"/>
      <c r="I9" s="17"/>
    </row>
    <row r="10" spans="1:9" ht="31.5" x14ac:dyDescent="0.25">
      <c r="A10" s="20" t="s">
        <v>94</v>
      </c>
      <c r="B10" s="15" t="s">
        <v>95</v>
      </c>
      <c r="C10" s="14">
        <v>26310</v>
      </c>
      <c r="D10" s="14"/>
      <c r="E10" s="14" t="s">
        <v>26</v>
      </c>
      <c r="F10" s="17"/>
      <c r="G10" s="17"/>
      <c r="H10" s="17"/>
      <c r="I10" s="17"/>
    </row>
    <row r="11" spans="1:9" x14ac:dyDescent="0.25">
      <c r="A11" s="20"/>
      <c r="B11" s="15"/>
      <c r="C11" s="14" t="s">
        <v>96</v>
      </c>
      <c r="D11" s="14"/>
      <c r="E11" s="14"/>
      <c r="F11" s="17"/>
      <c r="G11" s="17"/>
      <c r="H11" s="17"/>
      <c r="I11" s="17"/>
    </row>
    <row r="12" spans="1:9" ht="31.5" x14ac:dyDescent="0.25">
      <c r="A12" s="20" t="s">
        <v>97</v>
      </c>
      <c r="B12" s="15" t="s">
        <v>98</v>
      </c>
      <c r="C12" s="14"/>
      <c r="D12" s="14"/>
      <c r="E12" s="14"/>
      <c r="F12" s="17"/>
      <c r="G12" s="17"/>
      <c r="H12" s="17"/>
      <c r="I12" s="17"/>
    </row>
    <row r="13" spans="1:9" ht="110.25" x14ac:dyDescent="0.25">
      <c r="A13" s="20" t="s">
        <v>99</v>
      </c>
      <c r="B13" s="38" t="s">
        <v>100</v>
      </c>
      <c r="C13" s="39">
        <v>26400</v>
      </c>
      <c r="D13" s="39" t="s">
        <v>26</v>
      </c>
      <c r="E13" s="39" t="s">
        <v>26</v>
      </c>
      <c r="F13" s="40">
        <f>F14+F17+F23+F25+F43</f>
        <v>782703115.23000002</v>
      </c>
      <c r="G13" s="40">
        <f>G14+G17+G23+G25+G43</f>
        <v>402185689.81</v>
      </c>
      <c r="H13" s="40">
        <f>H14+H17+H23+H25+H43</f>
        <v>402185689.81</v>
      </c>
      <c r="I13" s="40">
        <f>I14+I17+I23+I25+I43</f>
        <v>0</v>
      </c>
    </row>
    <row r="14" spans="1:9" ht="78.75" x14ac:dyDescent="0.25">
      <c r="A14" s="20" t="s">
        <v>101</v>
      </c>
      <c r="B14" s="15" t="s">
        <v>102</v>
      </c>
      <c r="C14" s="14">
        <v>26410</v>
      </c>
      <c r="D14" s="14" t="s">
        <v>26</v>
      </c>
      <c r="E14" s="14" t="s">
        <v>26</v>
      </c>
      <c r="F14" s="17">
        <f>SUM(F15:F16)</f>
        <v>0</v>
      </c>
      <c r="G14" s="17">
        <f>SUM(G15:G16)</f>
        <v>0</v>
      </c>
      <c r="H14" s="17">
        <f>SUM(H15:H16)</f>
        <v>0</v>
      </c>
      <c r="I14" s="17">
        <f>SUM(I15:I16)</f>
        <v>0</v>
      </c>
    </row>
    <row r="15" spans="1:9" ht="31.5" x14ac:dyDescent="0.25">
      <c r="A15" s="20" t="s">
        <v>103</v>
      </c>
      <c r="B15" s="15" t="s">
        <v>104</v>
      </c>
      <c r="C15" s="14">
        <v>26411</v>
      </c>
      <c r="D15" s="14" t="s">
        <v>26</v>
      </c>
      <c r="E15" s="14" t="s">
        <v>26</v>
      </c>
      <c r="F15" s="17"/>
      <c r="G15" s="17"/>
      <c r="H15" s="17"/>
      <c r="I15" s="17"/>
    </row>
    <row r="16" spans="1:9" ht="31.5" x14ac:dyDescent="0.25">
      <c r="A16" s="20" t="s">
        <v>105</v>
      </c>
      <c r="B16" s="15" t="s">
        <v>98</v>
      </c>
      <c r="C16" s="14">
        <v>26412</v>
      </c>
      <c r="D16" s="14" t="s">
        <v>26</v>
      </c>
      <c r="E16" s="14" t="s">
        <v>26</v>
      </c>
      <c r="F16" s="17"/>
      <c r="G16" s="17"/>
      <c r="H16" s="17"/>
      <c r="I16" s="17"/>
    </row>
    <row r="17" spans="1:9" ht="94.5" x14ac:dyDescent="0.25">
      <c r="A17" s="20" t="s">
        <v>106</v>
      </c>
      <c r="B17" s="15" t="s">
        <v>107</v>
      </c>
      <c r="C17" s="14">
        <v>26420</v>
      </c>
      <c r="D17" s="14" t="s">
        <v>26</v>
      </c>
      <c r="E17" s="14" t="s">
        <v>26</v>
      </c>
      <c r="F17" s="17">
        <f>F18+F22</f>
        <v>362869308.25</v>
      </c>
      <c r="G17" s="17">
        <f>G18+G22</f>
        <v>0</v>
      </c>
      <c r="H17" s="17">
        <f>H18+H22</f>
        <v>0</v>
      </c>
      <c r="I17" s="17">
        <f>I18+I22</f>
        <v>0</v>
      </c>
    </row>
    <row r="18" spans="1:9" ht="31.5" x14ac:dyDescent="0.25">
      <c r="A18" s="20" t="s">
        <v>108</v>
      </c>
      <c r="B18" s="38" t="s">
        <v>95</v>
      </c>
      <c r="C18" s="39">
        <v>26421</v>
      </c>
      <c r="D18" s="39" t="s">
        <v>26</v>
      </c>
      <c r="E18" s="39" t="s">
        <v>26</v>
      </c>
      <c r="F18" s="40">
        <f>F19+F20+F21</f>
        <v>362869308.25</v>
      </c>
      <c r="G18" s="40">
        <f>G19+G20+G21</f>
        <v>0</v>
      </c>
      <c r="H18" s="40">
        <f>H19+H20+H21</f>
        <v>0</v>
      </c>
      <c r="I18" s="40"/>
    </row>
    <row r="19" spans="1:9" ht="31.5" x14ac:dyDescent="0.25">
      <c r="A19" s="20"/>
      <c r="B19" s="29" t="s">
        <v>142</v>
      </c>
      <c r="C19" s="14" t="s">
        <v>109</v>
      </c>
      <c r="D19" s="14">
        <v>244</v>
      </c>
      <c r="E19" s="14">
        <v>225</v>
      </c>
      <c r="F19" s="17">
        <f>'раздел-1-2'!E56</f>
        <v>4757769</v>
      </c>
      <c r="G19" s="17"/>
      <c r="H19" s="17"/>
      <c r="I19" s="17"/>
    </row>
    <row r="20" spans="1:9" x14ac:dyDescent="0.25">
      <c r="A20" s="20"/>
      <c r="B20" s="30" t="s">
        <v>143</v>
      </c>
      <c r="C20" s="14" t="s">
        <v>163</v>
      </c>
      <c r="D20" s="14">
        <v>244</v>
      </c>
      <c r="E20" s="14">
        <v>226</v>
      </c>
      <c r="F20" s="17">
        <f>'раздел-1-2'!E57</f>
        <v>4769239.25</v>
      </c>
      <c r="G20" s="17"/>
      <c r="H20" s="17"/>
      <c r="I20" s="17"/>
    </row>
    <row r="21" spans="1:9" ht="31.5" x14ac:dyDescent="0.25">
      <c r="A21" s="20"/>
      <c r="B21" s="30" t="s">
        <v>144</v>
      </c>
      <c r="C21" s="14" t="s">
        <v>164</v>
      </c>
      <c r="D21" s="14">
        <v>244</v>
      </c>
      <c r="E21" s="14">
        <v>310</v>
      </c>
      <c r="F21" s="17">
        <f>'раздел-1-2'!E58</f>
        <v>353342300</v>
      </c>
      <c r="G21" s="17"/>
      <c r="H21" s="17"/>
      <c r="I21" s="17"/>
    </row>
    <row r="22" spans="1:9" ht="31.5" x14ac:dyDescent="0.25">
      <c r="A22" s="20" t="s">
        <v>110</v>
      </c>
      <c r="B22" s="15" t="s">
        <v>98</v>
      </c>
      <c r="C22" s="14">
        <v>26422</v>
      </c>
      <c r="D22" s="14" t="s">
        <v>26</v>
      </c>
      <c r="E22" s="14" t="s">
        <v>26</v>
      </c>
      <c r="F22" s="17"/>
      <c r="G22" s="17"/>
      <c r="H22" s="17"/>
      <c r="I22" s="17"/>
    </row>
    <row r="23" spans="1:9" ht="47.25" x14ac:dyDescent="0.25">
      <c r="A23" s="20" t="s">
        <v>111</v>
      </c>
      <c r="B23" s="15" t="s">
        <v>112</v>
      </c>
      <c r="C23" s="14">
        <v>26430</v>
      </c>
      <c r="D23" s="14" t="s">
        <v>26</v>
      </c>
      <c r="E23" s="14" t="s">
        <v>26</v>
      </c>
      <c r="F23" s="17"/>
      <c r="G23" s="17"/>
      <c r="H23" s="17"/>
      <c r="I23" s="17"/>
    </row>
    <row r="24" spans="1:9" x14ac:dyDescent="0.25">
      <c r="A24" s="20"/>
      <c r="B24" s="15"/>
      <c r="C24" s="14" t="s">
        <v>113</v>
      </c>
      <c r="D24" s="14" t="s">
        <v>26</v>
      </c>
      <c r="E24" s="14"/>
      <c r="F24" s="17"/>
      <c r="G24" s="17"/>
      <c r="H24" s="17"/>
      <c r="I24" s="17"/>
    </row>
    <row r="25" spans="1:9" ht="31.5" x14ac:dyDescent="0.25">
      <c r="A25" s="20" t="s">
        <v>114</v>
      </c>
      <c r="B25" s="38" t="s">
        <v>115</v>
      </c>
      <c r="C25" s="39">
        <v>26440</v>
      </c>
      <c r="D25" s="39" t="s">
        <v>26</v>
      </c>
      <c r="E25" s="39" t="s">
        <v>26</v>
      </c>
      <c r="F25" s="40">
        <f>F26</f>
        <v>417414889.17000002</v>
      </c>
      <c r="G25" s="40">
        <f t="shared" ref="G25:H25" si="0">G26</f>
        <v>399766772</v>
      </c>
      <c r="H25" s="40">
        <f t="shared" si="0"/>
        <v>399766772</v>
      </c>
      <c r="I25" s="40">
        <f>SUM(I26:I42)</f>
        <v>0</v>
      </c>
    </row>
    <row r="26" spans="1:9" ht="31.5" x14ac:dyDescent="0.25">
      <c r="A26" s="20" t="s">
        <v>116</v>
      </c>
      <c r="B26" s="15" t="s">
        <v>104</v>
      </c>
      <c r="C26" s="14">
        <v>26441</v>
      </c>
      <c r="D26" s="14" t="s">
        <v>26</v>
      </c>
      <c r="E26" s="14" t="s">
        <v>26</v>
      </c>
      <c r="F26" s="17">
        <f>'раздел-1-4'!E55</f>
        <v>417414889.17000002</v>
      </c>
      <c r="G26" s="17">
        <f>'раздел-1-4'!F55</f>
        <v>399766772</v>
      </c>
      <c r="H26" s="17">
        <f>'раздел-1-4'!G53</f>
        <v>399766772</v>
      </c>
      <c r="I26" s="17"/>
    </row>
    <row r="27" spans="1:9" x14ac:dyDescent="0.25">
      <c r="A27" s="20"/>
      <c r="B27" s="33" t="s">
        <v>146</v>
      </c>
      <c r="C27" s="16">
        <v>2641</v>
      </c>
      <c r="D27" s="32">
        <v>244</v>
      </c>
      <c r="E27" s="34">
        <v>221</v>
      </c>
      <c r="F27" s="28">
        <f>'раздел-1-4'!E56</f>
        <v>632150</v>
      </c>
      <c r="G27" s="28">
        <f>'раздел-1-4'!F56</f>
        <v>632150</v>
      </c>
      <c r="H27" s="17">
        <f>G27</f>
        <v>632150</v>
      </c>
      <c r="I27" s="17"/>
    </row>
    <row r="28" spans="1:9" x14ac:dyDescent="0.25">
      <c r="A28" s="20"/>
      <c r="B28" s="33" t="s">
        <v>147</v>
      </c>
      <c r="C28" s="16">
        <v>2642</v>
      </c>
      <c r="D28" s="32">
        <v>244</v>
      </c>
      <c r="E28" s="34">
        <v>222</v>
      </c>
      <c r="F28" s="28">
        <f>'раздел-1-4'!E57</f>
        <v>0</v>
      </c>
      <c r="G28" s="28">
        <f>'раздел-1-4'!F57</f>
        <v>0</v>
      </c>
      <c r="H28" s="17">
        <f t="shared" ref="H28" si="1">G28</f>
        <v>0</v>
      </c>
      <c r="I28" s="17"/>
    </row>
    <row r="29" spans="1:9" x14ac:dyDescent="0.25">
      <c r="A29" s="20"/>
      <c r="B29" s="33" t="s">
        <v>148</v>
      </c>
      <c r="C29" s="16">
        <v>2643</v>
      </c>
      <c r="D29" s="32">
        <v>244</v>
      </c>
      <c r="E29" s="34">
        <v>223</v>
      </c>
      <c r="F29" s="28">
        <f>'раздел-1-4'!E58</f>
        <v>3000000</v>
      </c>
      <c r="G29" s="28">
        <f>'раздел-1-4'!F58</f>
        <v>3000000</v>
      </c>
      <c r="H29" s="17">
        <f t="shared" ref="H29:H30" si="2">G29</f>
        <v>3000000</v>
      </c>
      <c r="I29" s="17"/>
    </row>
    <row r="30" spans="1:9" x14ac:dyDescent="0.25">
      <c r="A30" s="20"/>
      <c r="B30" s="33" t="s">
        <v>148</v>
      </c>
      <c r="C30" s="16">
        <v>2644</v>
      </c>
      <c r="D30" s="32">
        <v>247</v>
      </c>
      <c r="E30" s="34">
        <v>223</v>
      </c>
      <c r="F30" s="28">
        <v>1500000</v>
      </c>
      <c r="G30" s="28">
        <v>1500001</v>
      </c>
      <c r="H30" s="17">
        <f t="shared" si="2"/>
        <v>1500001</v>
      </c>
      <c r="I30" s="17"/>
    </row>
    <row r="31" spans="1:9" ht="31.5" x14ac:dyDescent="0.25">
      <c r="A31" s="20"/>
      <c r="B31" s="33" t="s">
        <v>171</v>
      </c>
      <c r="C31" s="16">
        <v>2645</v>
      </c>
      <c r="D31" s="32">
        <v>244</v>
      </c>
      <c r="E31" s="34">
        <v>224</v>
      </c>
      <c r="F31" s="28">
        <f>'раздел-1-4'!E60</f>
        <v>5366250</v>
      </c>
      <c r="G31" s="28">
        <f>'раздел-1-4'!F60</f>
        <v>7632000</v>
      </c>
      <c r="H31" s="28">
        <f>'раздел-1-4'!G60</f>
        <v>8109000</v>
      </c>
      <c r="I31" s="17"/>
    </row>
    <row r="32" spans="1:9" ht="31.5" x14ac:dyDescent="0.25">
      <c r="A32" s="20"/>
      <c r="B32" s="33" t="s">
        <v>142</v>
      </c>
      <c r="C32" s="16">
        <v>2644</v>
      </c>
      <c r="D32" s="32">
        <v>244</v>
      </c>
      <c r="E32" s="34">
        <v>225</v>
      </c>
      <c r="F32" s="28">
        <f>'раздел-1-4'!E61</f>
        <v>8500000</v>
      </c>
      <c r="G32" s="28">
        <f>'раздел-1-4'!F61</f>
        <v>8500000</v>
      </c>
      <c r="H32" s="17">
        <f t="shared" ref="H32" si="3">G32</f>
        <v>8500000</v>
      </c>
      <c r="I32" s="17"/>
    </row>
    <row r="33" spans="1:9" x14ac:dyDescent="0.25">
      <c r="A33" s="20"/>
      <c r="B33" s="33" t="s">
        <v>143</v>
      </c>
      <c r="C33" s="16">
        <v>2645</v>
      </c>
      <c r="D33" s="32">
        <v>244</v>
      </c>
      <c r="E33" s="34">
        <v>226</v>
      </c>
      <c r="F33" s="28">
        <f>'раздел-1-4'!E62</f>
        <v>20400000</v>
      </c>
      <c r="G33" s="28">
        <f>'раздел-1-4'!F62</f>
        <v>20400000</v>
      </c>
      <c r="H33" s="17">
        <f t="shared" ref="H33" si="4">G33</f>
        <v>20400000</v>
      </c>
      <c r="I33" s="17"/>
    </row>
    <row r="34" spans="1:9" x14ac:dyDescent="0.25">
      <c r="A34" s="20"/>
      <c r="B34" s="33" t="s">
        <v>149</v>
      </c>
      <c r="C34" s="16">
        <v>2646</v>
      </c>
      <c r="D34" s="32">
        <v>244</v>
      </c>
      <c r="E34" s="34">
        <v>227</v>
      </c>
      <c r="F34" s="28">
        <f>'раздел-1-4'!E63</f>
        <v>0</v>
      </c>
      <c r="G34" s="28">
        <f>'раздел-1-4'!F63</f>
        <v>0</v>
      </c>
      <c r="H34" s="17">
        <f t="shared" ref="H34" si="5">G34</f>
        <v>0</v>
      </c>
      <c r="I34" s="17"/>
    </row>
    <row r="35" spans="1:9" ht="31.5" x14ac:dyDescent="0.25">
      <c r="A35" s="20"/>
      <c r="B35" s="33" t="s">
        <v>144</v>
      </c>
      <c r="C35" s="16">
        <v>2647</v>
      </c>
      <c r="D35" s="32">
        <v>244</v>
      </c>
      <c r="E35" s="34">
        <v>310</v>
      </c>
      <c r="F35" s="28">
        <f>'раздел-1-4'!E64</f>
        <v>3000000</v>
      </c>
      <c r="G35" s="28">
        <f>'раздел-1-4'!F64</f>
        <v>3000000</v>
      </c>
      <c r="H35" s="17">
        <f t="shared" ref="H35" si="6">G35</f>
        <v>3000000</v>
      </c>
      <c r="I35" s="17"/>
    </row>
    <row r="36" spans="1:9" ht="47.25" x14ac:dyDescent="0.25">
      <c r="A36" s="20"/>
      <c r="B36" s="33" t="s">
        <v>150</v>
      </c>
      <c r="C36" s="16">
        <v>2648</v>
      </c>
      <c r="D36" s="32">
        <v>244</v>
      </c>
      <c r="E36" s="34">
        <v>341</v>
      </c>
      <c r="F36" s="28">
        <f>'раздел-1-4'!E65</f>
        <v>371916489.17000002</v>
      </c>
      <c r="G36" s="28">
        <f>'раздел-1-4'!F65</f>
        <v>352002622</v>
      </c>
      <c r="H36" s="17">
        <f>351941680-1</f>
        <v>351941679</v>
      </c>
      <c r="I36" s="17"/>
    </row>
    <row r="37" spans="1:9" x14ac:dyDescent="0.25">
      <c r="A37" s="20"/>
      <c r="B37" s="33" t="s">
        <v>151</v>
      </c>
      <c r="C37" s="16">
        <v>2649</v>
      </c>
      <c r="D37" s="32">
        <v>244</v>
      </c>
      <c r="E37" s="34">
        <v>342</v>
      </c>
      <c r="F37" s="28">
        <f>'раздел-1-4'!E66</f>
        <v>200000</v>
      </c>
      <c r="G37" s="28">
        <f>'раздел-1-4'!F66</f>
        <v>200000</v>
      </c>
      <c r="H37" s="17">
        <f t="shared" ref="H37" si="7">G37</f>
        <v>200000</v>
      </c>
      <c r="I37" s="17"/>
    </row>
    <row r="38" spans="1:9" ht="31.5" x14ac:dyDescent="0.25">
      <c r="A38" s="20"/>
      <c r="B38" s="33" t="s">
        <v>152</v>
      </c>
      <c r="C38" s="16" t="s">
        <v>153</v>
      </c>
      <c r="D38" s="32">
        <v>244</v>
      </c>
      <c r="E38" s="34">
        <v>343</v>
      </c>
      <c r="F38" s="28">
        <f>'раздел-1-4'!E67</f>
        <v>200000</v>
      </c>
      <c r="G38" s="28">
        <f>'раздел-1-4'!F67</f>
        <v>200000</v>
      </c>
      <c r="H38" s="17">
        <f t="shared" ref="H38" si="8">G38</f>
        <v>200000</v>
      </c>
      <c r="I38" s="17"/>
    </row>
    <row r="39" spans="1:9" x14ac:dyDescent="0.25">
      <c r="A39" s="20"/>
      <c r="B39" s="33" t="s">
        <v>154</v>
      </c>
      <c r="C39" s="16" t="s">
        <v>155</v>
      </c>
      <c r="D39" s="32">
        <v>244</v>
      </c>
      <c r="E39" s="34">
        <v>345</v>
      </c>
      <c r="F39" s="28">
        <f>'раздел-1-4'!E68</f>
        <v>1600000</v>
      </c>
      <c r="G39" s="28">
        <f>'раздел-1-4'!F68</f>
        <v>1600000</v>
      </c>
      <c r="H39" s="17">
        <f t="shared" ref="H39" si="9">G39</f>
        <v>1600000</v>
      </c>
      <c r="I39" s="17"/>
    </row>
    <row r="40" spans="1:9" ht="31.5" x14ac:dyDescent="0.25">
      <c r="A40" s="20"/>
      <c r="B40" s="33" t="s">
        <v>156</v>
      </c>
      <c r="C40" s="16" t="s">
        <v>157</v>
      </c>
      <c r="D40" s="32">
        <v>244</v>
      </c>
      <c r="E40" s="34">
        <v>346</v>
      </c>
      <c r="F40" s="28">
        <f>'раздел-1-4'!E69</f>
        <v>800000</v>
      </c>
      <c r="G40" s="28">
        <f>'раздел-1-4'!F69</f>
        <v>800000</v>
      </c>
      <c r="H40" s="17">
        <f t="shared" ref="H40" si="10">G40</f>
        <v>800000</v>
      </c>
      <c r="I40" s="17"/>
    </row>
    <row r="41" spans="1:9" ht="47.25" x14ac:dyDescent="0.25">
      <c r="A41" s="20"/>
      <c r="B41" s="33" t="s">
        <v>158</v>
      </c>
      <c r="C41" s="16" t="s">
        <v>159</v>
      </c>
      <c r="D41" s="32">
        <v>244</v>
      </c>
      <c r="E41" s="34">
        <v>349</v>
      </c>
      <c r="F41" s="28">
        <f>'раздел-1-4'!E70</f>
        <v>300000</v>
      </c>
      <c r="G41" s="28">
        <f>'раздел-1-4'!F70</f>
        <v>300000</v>
      </c>
      <c r="H41" s="17">
        <f t="shared" ref="H41" si="11">G41</f>
        <v>300000</v>
      </c>
      <c r="I41" s="17"/>
    </row>
    <row r="42" spans="1:9" ht="31.5" x14ac:dyDescent="0.25">
      <c r="A42" s="20" t="s">
        <v>117</v>
      </c>
      <c r="B42" s="15" t="s">
        <v>98</v>
      </c>
      <c r="C42" s="14">
        <v>26442</v>
      </c>
      <c r="D42" s="14" t="s">
        <v>26</v>
      </c>
      <c r="E42" s="14" t="s">
        <v>26</v>
      </c>
      <c r="F42" s="17"/>
      <c r="G42" s="17"/>
      <c r="H42" s="17"/>
      <c r="I42" s="17"/>
    </row>
    <row r="43" spans="1:9" ht="31.5" x14ac:dyDescent="0.25">
      <c r="A43" s="20" t="s">
        <v>118</v>
      </c>
      <c r="B43" s="15" t="s">
        <v>119</v>
      </c>
      <c r="C43" s="14">
        <v>26450</v>
      </c>
      <c r="D43" s="14" t="s">
        <v>26</v>
      </c>
      <c r="E43" s="14" t="s">
        <v>26</v>
      </c>
      <c r="F43" s="17">
        <f>F44+F56</f>
        <v>2418917.81</v>
      </c>
      <c r="G43" s="17">
        <f>G44+G56</f>
        <v>2418917.81</v>
      </c>
      <c r="H43" s="17">
        <f>H44+H56</f>
        <v>2418917.81</v>
      </c>
      <c r="I43" s="17">
        <f>I44+I56</f>
        <v>0</v>
      </c>
    </row>
    <row r="44" spans="1:9" ht="31.5" x14ac:dyDescent="0.25">
      <c r="A44" s="20" t="s">
        <v>120</v>
      </c>
      <c r="B44" s="38" t="s">
        <v>95</v>
      </c>
      <c r="C44" s="39">
        <v>26451</v>
      </c>
      <c r="D44" s="39" t="s">
        <v>26</v>
      </c>
      <c r="E44" s="39" t="s">
        <v>26</v>
      </c>
      <c r="F44" s="40">
        <f>F45+F46+F47+F48+F49+F50+F51+F53+F54+F55+F52</f>
        <v>2418917.81</v>
      </c>
      <c r="G44" s="40">
        <f t="shared" ref="G44:H44" si="12">G45+G46+G47+G48+G49+G50+G51+G53+G54+G55+G52</f>
        <v>2418917.81</v>
      </c>
      <c r="H44" s="40">
        <f t="shared" si="12"/>
        <v>2418917.81</v>
      </c>
      <c r="I44" s="40"/>
    </row>
    <row r="45" spans="1:9" x14ac:dyDescent="0.25">
      <c r="A45" s="20"/>
      <c r="B45" s="33" t="s">
        <v>146</v>
      </c>
      <c r="C45" s="16">
        <v>2641</v>
      </c>
      <c r="D45" s="14">
        <v>244</v>
      </c>
      <c r="E45" s="34">
        <v>221</v>
      </c>
      <c r="F45" s="28">
        <f>'раздел-1-5'!E56</f>
        <v>10000</v>
      </c>
      <c r="G45" s="28">
        <f>F45</f>
        <v>10000</v>
      </c>
      <c r="H45" s="28">
        <f>F45</f>
        <v>10000</v>
      </c>
      <c r="I45" s="17"/>
    </row>
    <row r="46" spans="1:9" x14ac:dyDescent="0.25">
      <c r="A46" s="20"/>
      <c r="B46" s="33" t="s">
        <v>147</v>
      </c>
      <c r="C46" s="16">
        <v>2642</v>
      </c>
      <c r="D46" s="14">
        <v>244</v>
      </c>
      <c r="E46" s="34">
        <v>222</v>
      </c>
      <c r="F46" s="28">
        <f>'раздел-1-5'!E57</f>
        <v>10000</v>
      </c>
      <c r="G46" s="28">
        <f t="shared" ref="G46:G55" si="13">F46</f>
        <v>10000</v>
      </c>
      <c r="H46" s="28">
        <f t="shared" ref="H46:H55" si="14">F46</f>
        <v>10000</v>
      </c>
      <c r="I46" s="17"/>
    </row>
    <row r="47" spans="1:9" x14ac:dyDescent="0.25">
      <c r="A47" s="20"/>
      <c r="B47" s="33" t="s">
        <v>148</v>
      </c>
      <c r="C47" s="16">
        <v>2643</v>
      </c>
      <c r="D47" s="14">
        <v>244</v>
      </c>
      <c r="E47" s="34">
        <v>223</v>
      </c>
      <c r="F47" s="28">
        <f>'раздел-1-5'!E58</f>
        <v>120000</v>
      </c>
      <c r="G47" s="28">
        <f t="shared" si="13"/>
        <v>120000</v>
      </c>
      <c r="H47" s="28">
        <f t="shared" si="14"/>
        <v>120000</v>
      </c>
      <c r="I47" s="17"/>
    </row>
    <row r="48" spans="1:9" ht="31.5" x14ac:dyDescent="0.25">
      <c r="A48" s="20"/>
      <c r="B48" s="33" t="s">
        <v>142</v>
      </c>
      <c r="C48" s="16">
        <v>2644</v>
      </c>
      <c r="D48" s="14">
        <v>244</v>
      </c>
      <c r="E48" s="34">
        <v>225</v>
      </c>
      <c r="F48" s="28">
        <f>'раздел-1-5'!E59</f>
        <v>364600</v>
      </c>
      <c r="G48" s="28">
        <f t="shared" si="13"/>
        <v>364600</v>
      </c>
      <c r="H48" s="28">
        <f t="shared" si="14"/>
        <v>364600</v>
      </c>
      <c r="I48" s="17"/>
    </row>
    <row r="49" spans="1:64" x14ac:dyDescent="0.25">
      <c r="A49" s="20"/>
      <c r="B49" s="33" t="s">
        <v>143</v>
      </c>
      <c r="C49" s="16">
        <v>2645</v>
      </c>
      <c r="D49" s="14">
        <v>244</v>
      </c>
      <c r="E49" s="34">
        <v>226</v>
      </c>
      <c r="F49" s="28">
        <f>'раздел-1-5'!E60</f>
        <v>540000</v>
      </c>
      <c r="G49" s="28">
        <f t="shared" si="13"/>
        <v>540000</v>
      </c>
      <c r="H49" s="28">
        <f t="shared" si="14"/>
        <v>540000</v>
      </c>
      <c r="I49" s="17"/>
    </row>
    <row r="50" spans="1:64" x14ac:dyDescent="0.25">
      <c r="A50" s="20"/>
      <c r="B50" s="33" t="s">
        <v>149</v>
      </c>
      <c r="C50" s="16">
        <v>2646</v>
      </c>
      <c r="D50" s="14">
        <v>244</v>
      </c>
      <c r="E50" s="34">
        <v>227</v>
      </c>
      <c r="F50" s="28">
        <f>'раздел-1-5'!E61</f>
        <v>50000</v>
      </c>
      <c r="G50" s="28">
        <f t="shared" si="13"/>
        <v>50000</v>
      </c>
      <c r="H50" s="28">
        <f t="shared" si="14"/>
        <v>50000</v>
      </c>
      <c r="I50" s="17"/>
    </row>
    <row r="51" spans="1:64" ht="31.5" x14ac:dyDescent="0.25">
      <c r="A51" s="20"/>
      <c r="B51" s="33" t="s">
        <v>144</v>
      </c>
      <c r="C51" s="16">
        <v>2647</v>
      </c>
      <c r="D51" s="14">
        <v>244</v>
      </c>
      <c r="E51" s="34">
        <v>310</v>
      </c>
      <c r="F51" s="28">
        <f>'раздел-1-5'!E62</f>
        <v>300000</v>
      </c>
      <c r="G51" s="28">
        <f t="shared" si="13"/>
        <v>300000</v>
      </c>
      <c r="H51" s="28">
        <f t="shared" si="14"/>
        <v>300000</v>
      </c>
      <c r="I51" s="17"/>
    </row>
    <row r="52" spans="1:64" ht="47.25" x14ac:dyDescent="0.25">
      <c r="A52" s="20"/>
      <c r="B52" s="33" t="s">
        <v>150</v>
      </c>
      <c r="C52" s="16">
        <v>2648</v>
      </c>
      <c r="D52" s="14">
        <v>244</v>
      </c>
      <c r="E52" s="34">
        <v>341</v>
      </c>
      <c r="F52" s="28">
        <f>'раздел-1-5'!E63</f>
        <v>664317.81000000006</v>
      </c>
      <c r="G52" s="28">
        <f t="shared" si="13"/>
        <v>664317.81000000006</v>
      </c>
      <c r="H52" s="28">
        <f t="shared" si="14"/>
        <v>664317.81000000006</v>
      </c>
      <c r="I52" s="17"/>
    </row>
    <row r="53" spans="1:64" x14ac:dyDescent="0.25">
      <c r="A53" s="20"/>
      <c r="B53" s="33" t="s">
        <v>151</v>
      </c>
      <c r="C53" s="16">
        <v>2649</v>
      </c>
      <c r="D53" s="14">
        <v>244</v>
      </c>
      <c r="E53" s="34">
        <v>342</v>
      </c>
      <c r="F53" s="28">
        <f>'раздел-1-5'!E64</f>
        <v>140000</v>
      </c>
      <c r="G53" s="28">
        <f t="shared" si="13"/>
        <v>140000</v>
      </c>
      <c r="H53" s="28">
        <f t="shared" si="14"/>
        <v>140000</v>
      </c>
      <c r="I53" s="17"/>
    </row>
    <row r="54" spans="1:64" x14ac:dyDescent="0.25">
      <c r="A54" s="20"/>
      <c r="B54" s="33" t="s">
        <v>154</v>
      </c>
      <c r="C54" s="16" t="s">
        <v>153</v>
      </c>
      <c r="D54" s="14">
        <v>244</v>
      </c>
      <c r="E54" s="34">
        <v>345</v>
      </c>
      <c r="F54" s="28">
        <f>'раздел-1-5'!E65</f>
        <v>0</v>
      </c>
      <c r="G54" s="28">
        <f t="shared" si="13"/>
        <v>0</v>
      </c>
      <c r="H54" s="28">
        <f t="shared" si="14"/>
        <v>0</v>
      </c>
      <c r="I54" s="17"/>
    </row>
    <row r="55" spans="1:64" ht="31.5" x14ac:dyDescent="0.25">
      <c r="A55" s="20"/>
      <c r="B55" s="33" t="s">
        <v>156</v>
      </c>
      <c r="C55" s="31"/>
      <c r="D55" s="14">
        <v>244</v>
      </c>
      <c r="E55" s="34">
        <v>346</v>
      </c>
      <c r="F55" s="28">
        <f>'раздел-1-5'!E66</f>
        <v>220000</v>
      </c>
      <c r="G55" s="28">
        <f t="shared" si="13"/>
        <v>220000</v>
      </c>
      <c r="H55" s="28">
        <f t="shared" si="14"/>
        <v>220000</v>
      </c>
      <c r="I55" s="17"/>
    </row>
    <row r="56" spans="1:64" ht="31.5" x14ac:dyDescent="0.25">
      <c r="A56" s="20" t="s">
        <v>121</v>
      </c>
      <c r="B56" s="15" t="s">
        <v>98</v>
      </c>
      <c r="C56" s="14">
        <v>26452</v>
      </c>
      <c r="D56" s="14" t="s">
        <v>26</v>
      </c>
      <c r="E56" s="14" t="s">
        <v>26</v>
      </c>
      <c r="F56" s="17"/>
      <c r="G56" s="17"/>
      <c r="H56" s="17"/>
      <c r="I56" s="17"/>
    </row>
    <row r="57" spans="1:64" ht="110.25" x14ac:dyDescent="0.25">
      <c r="A57" s="21" t="s">
        <v>122</v>
      </c>
      <c r="B57" s="38" t="s">
        <v>123</v>
      </c>
      <c r="C57" s="39">
        <v>26500</v>
      </c>
      <c r="D57" s="39" t="s">
        <v>26</v>
      </c>
      <c r="E57" s="39" t="s">
        <v>26</v>
      </c>
      <c r="F57" s="40">
        <f>F58</f>
        <v>782703115.23000002</v>
      </c>
      <c r="G57" s="40">
        <f t="shared" ref="G57:H57" si="15">G58</f>
        <v>402185689.81</v>
      </c>
      <c r="H57" s="40">
        <f t="shared" si="15"/>
        <v>402185689.81</v>
      </c>
      <c r="I57" s="40">
        <f>SUM(I58:I75)</f>
        <v>0</v>
      </c>
    </row>
    <row r="58" spans="1:64" x14ac:dyDescent="0.25">
      <c r="A58" s="20" t="s">
        <v>124</v>
      </c>
      <c r="B58" s="15" t="s">
        <v>125</v>
      </c>
      <c r="C58" s="14">
        <v>26510</v>
      </c>
      <c r="D58" s="14"/>
      <c r="E58" s="14" t="s">
        <v>26</v>
      </c>
      <c r="F58" s="17">
        <f>F44+F25+F18</f>
        <v>782703115.23000002</v>
      </c>
      <c r="G58" s="17">
        <f>G44+G25+G18</f>
        <v>402185689.81</v>
      </c>
      <c r="H58" s="17">
        <f>H44+H25+H18</f>
        <v>402185689.81</v>
      </c>
      <c r="I58" s="17"/>
    </row>
    <row r="59" spans="1:64" s="37" customFormat="1" x14ac:dyDescent="0.25">
      <c r="A59" s="35"/>
      <c r="B59" s="33" t="s">
        <v>146</v>
      </c>
      <c r="C59" s="31">
        <v>2641</v>
      </c>
      <c r="D59" s="32">
        <v>244</v>
      </c>
      <c r="E59" s="34">
        <v>221</v>
      </c>
      <c r="F59" s="28">
        <f>F27+F45</f>
        <v>642150</v>
      </c>
      <c r="G59" s="28">
        <f t="shared" ref="G59:H59" si="16">G27+G45</f>
        <v>642150</v>
      </c>
      <c r="H59" s="28">
        <f t="shared" si="16"/>
        <v>642150</v>
      </c>
      <c r="I59" s="28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</row>
    <row r="60" spans="1:64" s="37" customFormat="1" x14ac:dyDescent="0.25">
      <c r="A60" s="35"/>
      <c r="B60" s="33" t="s">
        <v>147</v>
      </c>
      <c r="C60" s="31">
        <v>2642</v>
      </c>
      <c r="D60" s="32">
        <v>244</v>
      </c>
      <c r="E60" s="34">
        <v>222</v>
      </c>
      <c r="F60" s="28">
        <f>F28+F46</f>
        <v>10000</v>
      </c>
      <c r="G60" s="28">
        <f>G28+G46</f>
        <v>10000</v>
      </c>
      <c r="H60" s="28">
        <f>H28+H46</f>
        <v>10000</v>
      </c>
      <c r="I60" s="28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</row>
    <row r="61" spans="1:64" s="37" customFormat="1" x14ac:dyDescent="0.25">
      <c r="A61" s="35"/>
      <c r="B61" s="33" t="s">
        <v>148</v>
      </c>
      <c r="C61" s="31">
        <v>2643</v>
      </c>
      <c r="D61" s="32">
        <v>244</v>
      </c>
      <c r="E61" s="34">
        <v>223</v>
      </c>
      <c r="F61" s="28">
        <f>F29+F47</f>
        <v>3120000</v>
      </c>
      <c r="G61" s="28">
        <f>G29+G47</f>
        <v>3120000</v>
      </c>
      <c r="H61" s="28">
        <f>H29+H47</f>
        <v>3120000</v>
      </c>
      <c r="I61" s="28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</row>
    <row r="62" spans="1:64" s="37" customFormat="1" x14ac:dyDescent="0.25">
      <c r="A62" s="35"/>
      <c r="B62" s="33" t="s">
        <v>148</v>
      </c>
      <c r="C62" s="16">
        <v>2644</v>
      </c>
      <c r="D62" s="32">
        <v>247</v>
      </c>
      <c r="E62" s="34">
        <v>223</v>
      </c>
      <c r="F62" s="28">
        <v>1500000</v>
      </c>
      <c r="G62" s="17">
        <f t="shared" ref="G62:H62" si="17">F62</f>
        <v>1500000</v>
      </c>
      <c r="H62" s="17">
        <f t="shared" si="17"/>
        <v>1500000</v>
      </c>
      <c r="I62" s="28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</row>
    <row r="63" spans="1:64" s="37" customFormat="1" ht="31.5" x14ac:dyDescent="0.25">
      <c r="A63" s="35"/>
      <c r="B63" s="33" t="s">
        <v>171</v>
      </c>
      <c r="C63" s="16">
        <v>2645</v>
      </c>
      <c r="D63" s="32">
        <v>244</v>
      </c>
      <c r="E63" s="34">
        <v>224</v>
      </c>
      <c r="F63" s="28">
        <v>5366250</v>
      </c>
      <c r="G63" s="17">
        <v>7632000</v>
      </c>
      <c r="H63" s="17">
        <v>8109000</v>
      </c>
      <c r="I63" s="28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</row>
    <row r="64" spans="1:64" s="37" customFormat="1" ht="31.5" x14ac:dyDescent="0.25">
      <c r="A64" s="35"/>
      <c r="B64" s="33" t="s">
        <v>142</v>
      </c>
      <c r="C64" s="31">
        <v>2644</v>
      </c>
      <c r="D64" s="32">
        <v>244</v>
      </c>
      <c r="E64" s="34">
        <v>225</v>
      </c>
      <c r="F64" s="28">
        <f>F32+F48+F19</f>
        <v>13622369</v>
      </c>
      <c r="G64" s="28">
        <f t="shared" ref="G64:H64" si="18">G32+G48+G19</f>
        <v>8864600</v>
      </c>
      <c r="H64" s="28">
        <f t="shared" si="18"/>
        <v>8864600</v>
      </c>
      <c r="I64" s="28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</row>
    <row r="65" spans="1:64" s="37" customFormat="1" x14ac:dyDescent="0.25">
      <c r="A65" s="35"/>
      <c r="B65" s="33" t="s">
        <v>143</v>
      </c>
      <c r="C65" s="31">
        <v>2645</v>
      </c>
      <c r="D65" s="32">
        <v>244</v>
      </c>
      <c r="E65" s="34">
        <v>226</v>
      </c>
      <c r="F65" s="28">
        <f>F33+F49+F20</f>
        <v>25709239.25</v>
      </c>
      <c r="G65" s="28">
        <f t="shared" ref="G65:H65" si="19">G33+G49+G20</f>
        <v>20940000</v>
      </c>
      <c r="H65" s="28">
        <f t="shared" si="19"/>
        <v>20940000</v>
      </c>
      <c r="I65" s="28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</row>
    <row r="66" spans="1:64" s="37" customFormat="1" x14ac:dyDescent="0.25">
      <c r="A66" s="35"/>
      <c r="B66" s="33" t="s">
        <v>149</v>
      </c>
      <c r="C66" s="31">
        <v>2646</v>
      </c>
      <c r="D66" s="32">
        <v>244</v>
      </c>
      <c r="E66" s="34">
        <v>227</v>
      </c>
      <c r="F66" s="28">
        <f>F34+F50</f>
        <v>50000</v>
      </c>
      <c r="G66" s="28">
        <f t="shared" ref="G66:H66" si="20">G34+G50</f>
        <v>50000</v>
      </c>
      <c r="H66" s="28">
        <f t="shared" si="20"/>
        <v>50000</v>
      </c>
      <c r="I66" s="28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</row>
    <row r="67" spans="1:64" s="37" customFormat="1" ht="31.5" x14ac:dyDescent="0.25">
      <c r="A67" s="35"/>
      <c r="B67" s="33" t="s">
        <v>144</v>
      </c>
      <c r="C67" s="31">
        <v>2647</v>
      </c>
      <c r="D67" s="32">
        <v>244</v>
      </c>
      <c r="E67" s="34">
        <v>310</v>
      </c>
      <c r="F67" s="28">
        <f>F35+F51+F21</f>
        <v>356642300</v>
      </c>
      <c r="G67" s="28">
        <f>G35+G51+G21</f>
        <v>3300000</v>
      </c>
      <c r="H67" s="28">
        <f t="shared" ref="G67:H70" si="21">H35+H51</f>
        <v>3300000</v>
      </c>
      <c r="I67" s="28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</row>
    <row r="68" spans="1:64" s="37" customFormat="1" ht="47.25" x14ac:dyDescent="0.25">
      <c r="A68" s="35"/>
      <c r="B68" s="33" t="s">
        <v>150</v>
      </c>
      <c r="C68" s="31">
        <v>2648</v>
      </c>
      <c r="D68" s="32">
        <v>244</v>
      </c>
      <c r="E68" s="34">
        <v>341</v>
      </c>
      <c r="F68" s="28">
        <f>F36+F52</f>
        <v>372580806.98000002</v>
      </c>
      <c r="G68" s="28">
        <f t="shared" si="21"/>
        <v>352666939.81</v>
      </c>
      <c r="H68" s="28">
        <f>H36+H52+1</f>
        <v>352605997.81</v>
      </c>
      <c r="I68" s="28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</row>
    <row r="69" spans="1:64" s="37" customFormat="1" x14ac:dyDescent="0.25">
      <c r="A69" s="35"/>
      <c r="B69" s="33" t="s">
        <v>151</v>
      </c>
      <c r="C69" s="31">
        <v>2649</v>
      </c>
      <c r="D69" s="32">
        <v>244</v>
      </c>
      <c r="E69" s="34">
        <v>342</v>
      </c>
      <c r="F69" s="28">
        <f>F37+F53</f>
        <v>340000</v>
      </c>
      <c r="G69" s="28">
        <f t="shared" si="21"/>
        <v>340000</v>
      </c>
      <c r="H69" s="28">
        <f t="shared" si="21"/>
        <v>340000</v>
      </c>
      <c r="I69" s="28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</row>
    <row r="70" spans="1:64" s="37" customFormat="1" ht="31.5" x14ac:dyDescent="0.25">
      <c r="A70" s="35"/>
      <c r="B70" s="33" t="s">
        <v>152</v>
      </c>
      <c r="C70" s="31" t="s">
        <v>153</v>
      </c>
      <c r="D70" s="32">
        <v>244</v>
      </c>
      <c r="E70" s="34">
        <v>343</v>
      </c>
      <c r="F70" s="28">
        <f>F38+F54</f>
        <v>200000</v>
      </c>
      <c r="G70" s="28">
        <f t="shared" si="21"/>
        <v>200000</v>
      </c>
      <c r="H70" s="28">
        <f t="shared" si="21"/>
        <v>200000</v>
      </c>
      <c r="I70" s="28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</row>
    <row r="71" spans="1:64" s="37" customFormat="1" x14ac:dyDescent="0.25">
      <c r="A71" s="35"/>
      <c r="B71" s="33" t="s">
        <v>154</v>
      </c>
      <c r="C71" s="31"/>
      <c r="D71" s="32">
        <v>244</v>
      </c>
      <c r="E71" s="34">
        <v>345</v>
      </c>
      <c r="F71" s="28">
        <f>F39+F55</f>
        <v>1820000</v>
      </c>
      <c r="G71" s="28">
        <f t="shared" ref="G71:H71" si="22">G39+G55</f>
        <v>1820000</v>
      </c>
      <c r="H71" s="28">
        <f t="shared" si="22"/>
        <v>1820000</v>
      </c>
      <c r="I71" s="28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</row>
    <row r="72" spans="1:64" s="37" customFormat="1" ht="31.5" x14ac:dyDescent="0.25">
      <c r="A72" s="35"/>
      <c r="B72" s="33" t="s">
        <v>156</v>
      </c>
      <c r="C72" s="31" t="s">
        <v>157</v>
      </c>
      <c r="D72" s="32">
        <v>244</v>
      </c>
      <c r="E72" s="34">
        <v>346</v>
      </c>
      <c r="F72" s="28">
        <f>F40</f>
        <v>800000</v>
      </c>
      <c r="G72" s="28">
        <f t="shared" ref="G72:H72" si="23">G40+G56</f>
        <v>800000</v>
      </c>
      <c r="H72" s="28">
        <f t="shared" si="23"/>
        <v>800000</v>
      </c>
      <c r="I72" s="28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</row>
    <row r="73" spans="1:64" s="37" customFormat="1" ht="47.25" x14ac:dyDescent="0.25">
      <c r="A73" s="35"/>
      <c r="B73" s="33" t="s">
        <v>158</v>
      </c>
      <c r="C73" s="31" t="s">
        <v>159</v>
      </c>
      <c r="D73" s="32">
        <v>244</v>
      </c>
      <c r="E73" s="34">
        <v>349</v>
      </c>
      <c r="F73" s="28">
        <f>F41</f>
        <v>300000</v>
      </c>
      <c r="G73" s="28">
        <f t="shared" ref="G73:H73" si="24">G41</f>
        <v>300000</v>
      </c>
      <c r="H73" s="28">
        <f t="shared" si="24"/>
        <v>300000</v>
      </c>
      <c r="I73" s="28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</row>
    <row r="74" spans="1:64" x14ac:dyDescent="0.25">
      <c r="A74" s="20" t="s">
        <v>126</v>
      </c>
      <c r="B74" s="15" t="s">
        <v>125</v>
      </c>
      <c r="C74" s="14">
        <v>26520</v>
      </c>
      <c r="D74" s="14"/>
      <c r="E74" s="14" t="s">
        <v>26</v>
      </c>
      <c r="F74" s="17"/>
      <c r="G74" s="17"/>
      <c r="H74" s="17"/>
      <c r="I74" s="17"/>
    </row>
    <row r="75" spans="1:64" x14ac:dyDescent="0.25">
      <c r="A75" s="20" t="s">
        <v>127</v>
      </c>
      <c r="B75" s="15" t="s">
        <v>125</v>
      </c>
      <c r="C75" s="14">
        <v>26530</v>
      </c>
      <c r="D75" s="14"/>
      <c r="E75" s="14" t="s">
        <v>26</v>
      </c>
      <c r="F75" s="17"/>
      <c r="G75" s="17"/>
      <c r="H75" s="17"/>
      <c r="I75" s="17"/>
    </row>
    <row r="76" spans="1:64" ht="94.5" x14ac:dyDescent="0.25">
      <c r="A76" s="21" t="s">
        <v>128</v>
      </c>
      <c r="B76" s="15" t="s">
        <v>129</v>
      </c>
      <c r="C76" s="14">
        <v>26600</v>
      </c>
      <c r="D76" s="14" t="s">
        <v>26</v>
      </c>
      <c r="E76" s="14" t="s">
        <v>26</v>
      </c>
      <c r="F76" s="17">
        <f>SUM(F77:F79)</f>
        <v>0</v>
      </c>
      <c r="G76" s="17">
        <f>SUM(G77:G79)</f>
        <v>0</v>
      </c>
      <c r="H76" s="17">
        <f>SUM(H77:H79)</f>
        <v>0</v>
      </c>
      <c r="I76" s="17">
        <f>SUM(I77:I79)</f>
        <v>0</v>
      </c>
    </row>
    <row r="77" spans="1:64" x14ac:dyDescent="0.25">
      <c r="A77" s="20" t="s">
        <v>130</v>
      </c>
      <c r="B77" s="15" t="s">
        <v>125</v>
      </c>
      <c r="C77" s="14">
        <v>26610</v>
      </c>
      <c r="D77" s="14"/>
      <c r="E77" s="14" t="s">
        <v>26</v>
      </c>
      <c r="F77" s="17"/>
      <c r="G77" s="17"/>
      <c r="H77" s="17"/>
      <c r="I77" s="17"/>
    </row>
    <row r="78" spans="1:64" x14ac:dyDescent="0.25">
      <c r="A78" s="20" t="s">
        <v>131</v>
      </c>
      <c r="B78" s="15" t="s">
        <v>125</v>
      </c>
      <c r="C78" s="14">
        <v>26620</v>
      </c>
      <c r="D78" s="14"/>
      <c r="E78" s="14" t="s">
        <v>26</v>
      </c>
      <c r="F78" s="17"/>
      <c r="G78" s="17"/>
      <c r="H78" s="17"/>
      <c r="I78" s="17"/>
    </row>
    <row r="79" spans="1:64" x14ac:dyDescent="0.25">
      <c r="A79" s="20" t="s">
        <v>132</v>
      </c>
      <c r="B79" s="15" t="s">
        <v>125</v>
      </c>
      <c r="C79" s="14">
        <v>26630</v>
      </c>
      <c r="D79" s="14"/>
      <c r="E79" s="14" t="s">
        <v>26</v>
      </c>
      <c r="F79" s="17"/>
      <c r="G79" s="17"/>
      <c r="H79" s="17"/>
      <c r="I79" s="17"/>
    </row>
    <row r="83" spans="1:64" ht="18.75" x14ac:dyDescent="0.3">
      <c r="A83" s="52" t="s">
        <v>133</v>
      </c>
      <c r="B83" s="52"/>
      <c r="C83" s="56" t="s">
        <v>139</v>
      </c>
      <c r="D83" s="56"/>
      <c r="E83" s="56"/>
      <c r="F83" s="56"/>
      <c r="G83" s="23"/>
      <c r="H83" s="54" t="s">
        <v>141</v>
      </c>
      <c r="I83" s="54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</row>
    <row r="84" spans="1:64" ht="12.75" x14ac:dyDescent="0.2">
      <c r="A84" s="4"/>
      <c r="B84" s="4"/>
      <c r="C84" s="55" t="s">
        <v>134</v>
      </c>
      <c r="D84" s="55"/>
      <c r="E84" s="55"/>
      <c r="F84" s="55"/>
      <c r="G84" s="25" t="s">
        <v>3</v>
      </c>
      <c r="H84" s="55" t="s">
        <v>4</v>
      </c>
      <c r="I84" s="55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</row>
    <row r="85" spans="1:64" ht="18.75" x14ac:dyDescent="0.3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</row>
    <row r="86" spans="1:64" ht="18.75" x14ac:dyDescent="0.3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</row>
    <row r="87" spans="1:64" ht="18.75" x14ac:dyDescent="0.3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</row>
    <row r="88" spans="1:64" ht="37.9" customHeight="1" x14ac:dyDescent="0.3">
      <c r="A88" s="52" t="s">
        <v>135</v>
      </c>
      <c r="B88" s="52"/>
      <c r="C88" s="53" t="s">
        <v>160</v>
      </c>
      <c r="D88" s="53"/>
      <c r="E88" s="53"/>
      <c r="F88" s="53"/>
      <c r="G88" s="54" t="s">
        <v>161</v>
      </c>
      <c r="H88" s="54"/>
      <c r="I88" s="24" t="s">
        <v>162</v>
      </c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</row>
    <row r="89" spans="1:64" ht="12.75" x14ac:dyDescent="0.2">
      <c r="A89" s="4"/>
      <c r="B89" s="4"/>
      <c r="C89" s="55" t="s">
        <v>134</v>
      </c>
      <c r="D89" s="55"/>
      <c r="E89" s="55"/>
      <c r="F89" s="55"/>
      <c r="G89" s="55" t="s">
        <v>136</v>
      </c>
      <c r="H89" s="55"/>
      <c r="I89" s="25" t="s">
        <v>137</v>
      </c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</row>
    <row r="90" spans="1:64" ht="18.75" x14ac:dyDescent="0.3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</row>
    <row r="91" spans="1:64" ht="18.75" x14ac:dyDescent="0.3">
      <c r="A91" s="52" t="s">
        <v>174</v>
      </c>
      <c r="B91" s="5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</row>
  </sheetData>
  <mergeCells count="17">
    <mergeCell ref="A1:I1"/>
    <mergeCell ref="A3:A4"/>
    <mergeCell ref="B3:B4"/>
    <mergeCell ref="C3:C4"/>
    <mergeCell ref="D3:D4"/>
    <mergeCell ref="E3:I3"/>
    <mergeCell ref="A83:B83"/>
    <mergeCell ref="C83:F83"/>
    <mergeCell ref="H83:I83"/>
    <mergeCell ref="C84:F84"/>
    <mergeCell ref="H84:I84"/>
    <mergeCell ref="A91:B91"/>
    <mergeCell ref="A88:B88"/>
    <mergeCell ref="C88:F88"/>
    <mergeCell ref="G88:H88"/>
    <mergeCell ref="C89:F89"/>
    <mergeCell ref="G89:H89"/>
  </mergeCells>
  <pageMargins left="0.78740157480314965" right="0.78740157480314965" top="0.78740157480314965" bottom="0.39370078740157483" header="0.51181102362204722" footer="0.51181102362204722"/>
  <pageSetup paperSize="9" scale="65" orientation="landscape" r:id="rId1"/>
  <rowBreaks count="1" manualBreakCount="1">
    <brk id="24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титул</vt:lpstr>
      <vt:lpstr>раздел-1-1</vt:lpstr>
      <vt:lpstr>раздел-1-2</vt:lpstr>
      <vt:lpstr>раздел-1-3</vt:lpstr>
      <vt:lpstr>раздел-1-4</vt:lpstr>
      <vt:lpstr>раздел-1-5</vt:lpstr>
      <vt:lpstr>раздел-2</vt:lpstr>
      <vt:lpstr>'раздел-1-1'!Заголовки_для_печати</vt:lpstr>
      <vt:lpstr>'раздел-1-2'!Заголовки_для_печати</vt:lpstr>
      <vt:lpstr>'раздел-1-3'!Заголовки_для_печати</vt:lpstr>
      <vt:lpstr>'раздел-1-4'!Заголовки_для_печати</vt:lpstr>
      <vt:lpstr>'раздел-1-5'!Заголовки_для_печати</vt:lpstr>
      <vt:lpstr>'раздел-2'!Заголовки_для_печати</vt:lpstr>
      <vt:lpstr>'раздел-2'!Область_печати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Admin</cp:lastModifiedBy>
  <cp:revision>55</cp:revision>
  <cp:lastPrinted>2021-07-06T05:43:17Z</cp:lastPrinted>
  <dcterms:created xsi:type="dcterms:W3CDTF">2019-10-21T14:53:58Z</dcterms:created>
  <dcterms:modified xsi:type="dcterms:W3CDTF">2021-07-08T11:32:32Z</dcterms:modified>
  <dc:language>ru-RU</dc:language>
</cp:coreProperties>
</file>